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blanco.oficinas.sepg.minhac.age\FC-PROGT\COMUN\2 Período POST 2020\3. Gestion\7. CLIMATE PROOFING\Herramientas excel\traducciones español finales jul 25\"/>
    </mc:Choice>
  </mc:AlternateContent>
  <xr:revisionPtr revIDLastSave="0" documentId="13_ncr:1_{9FDDB3D9-9D97-42DC-B030-334FBC4090F8}" xr6:coauthVersionLast="47" xr6:coauthVersionMax="47" xr10:uidLastSave="{00000000-0000-0000-0000-000000000000}"/>
  <bookViews>
    <workbookView xWindow="-120" yWindow="-120" windowWidth="29040" windowHeight="15840" tabRatio="961" xr2:uid="{B9BEBDCD-1230-400E-8746-701B147C7924}"/>
  </bookViews>
  <sheets>
    <sheet name="Disclaimer" sheetId="50" r:id="rId1"/>
    <sheet name="Intro" sheetId="22" r:id="rId2"/>
    <sheet name="Water-Step 1" sheetId="1" r:id="rId3"/>
    <sheet name="Water-Step 2" sheetId="15" r:id="rId4"/>
    <sheet name="Water-Step 3" sheetId="16" r:id="rId5"/>
    <sheet name="Water-Step 4" sheetId="17" r:id="rId6"/>
    <sheet name="Temperature-Step 1" sheetId="5" r:id="rId7"/>
    <sheet name="Temperature-Step 2" sheetId="42" r:id="rId8"/>
    <sheet name="Temperature-Step 3" sheetId="34" r:id="rId9"/>
    <sheet name="Temperature-Step 4" sheetId="46" r:id="rId10"/>
    <sheet name="Wind-Step 1" sheetId="9" r:id="rId11"/>
    <sheet name="Wind-Step 2" sheetId="43" r:id="rId12"/>
    <sheet name="Wind-Step 3" sheetId="45" r:id="rId13"/>
    <sheet name="Wind-Step 4" sheetId="47" r:id="rId14"/>
    <sheet name="Soil-Step 1" sheetId="24" r:id="rId15"/>
    <sheet name="Soil-Step 2" sheetId="44" r:id="rId16"/>
    <sheet name="Soil-Step 3" sheetId="36" r:id="rId17"/>
    <sheet name="Soil-Step 4" sheetId="48" r:id="rId18"/>
    <sheet name="Φύλλο2" sheetId="11" state="hidden" r:id="rId19"/>
    <sheet name="Φύλλο1" sheetId="14" state="hidden" r:id="rId20"/>
    <sheet name="Output" sheetId="21" r:id="rId2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7" i="36" l="1"/>
  <c r="F25" i="36"/>
  <c r="K31" i="21"/>
  <c r="K30" i="21"/>
  <c r="AB23" i="48" a="1"/>
  <c r="AB23" i="48" s="1"/>
  <c r="Z23" i="48" a="1"/>
  <c r="Z23" i="48" s="1"/>
  <c r="AA26" i="48"/>
  <c r="Y26" i="48"/>
  <c r="AA25" i="48"/>
  <c r="Y25" i="48"/>
  <c r="AA24" i="48"/>
  <c r="AB24" i="48" s="1"/>
  <c r="Y24" i="48"/>
  <c r="Z24" i="48" s="1"/>
  <c r="J25" i="42" l="1"/>
  <c r="U26" i="42"/>
  <c r="U25" i="42"/>
  <c r="U24" i="42"/>
  <c r="K13" i="42" l="1"/>
  <c r="O14" i="5"/>
  <c r="C16" i="36" l="1" a="1"/>
  <c r="C16" i="36" s="1"/>
  <c r="C15" i="45" a="1"/>
  <c r="C15" i="45" s="1"/>
  <c r="C15" i="34" a="1"/>
  <c r="C15" i="34" s="1"/>
  <c r="C15" i="16" a="1"/>
  <c r="C15" i="16" s="1"/>
  <c r="K26" i="43"/>
  <c r="S43" i="46"/>
  <c r="Q43" i="46"/>
  <c r="W26" i="42"/>
  <c r="W25" i="42"/>
  <c r="W24" i="42"/>
  <c r="S45" i="17"/>
  <c r="Q45" i="17"/>
  <c r="V25" i="15"/>
  <c r="V24" i="15"/>
  <c r="J26" i="44"/>
  <c r="K26" i="44" s="1"/>
  <c r="J24" i="44"/>
  <c r="K24" i="44" s="1"/>
  <c r="K16" i="42"/>
  <c r="L16" i="42" s="1"/>
  <c r="K15" i="42"/>
  <c r="L15" i="42" s="1"/>
  <c r="J26" i="42"/>
  <c r="K26" i="42" s="1"/>
  <c r="K25" i="42"/>
  <c r="J24" i="42"/>
  <c r="K24" i="42" s="1"/>
  <c r="K17" i="42"/>
  <c r="L17" i="42" s="1"/>
  <c r="K14" i="42"/>
  <c r="R14" i="42" s="1"/>
  <c r="S14" i="42" s="1"/>
  <c r="L13" i="42"/>
  <c r="K12" i="42"/>
  <c r="R12" i="42" s="1"/>
  <c r="S12" i="42" s="1"/>
  <c r="K11" i="42"/>
  <c r="L11" i="42" s="1"/>
  <c r="O16" i="24"/>
  <c r="O18" i="24" s="1"/>
  <c r="N13" i="24"/>
  <c r="K13" i="24"/>
  <c r="J13" i="24"/>
  <c r="D13" i="24"/>
  <c r="J12" i="24"/>
  <c r="D12" i="24"/>
  <c r="O16" i="5"/>
  <c r="L12" i="42" l="1"/>
  <c r="L14" i="42"/>
  <c r="T26" i="15"/>
  <c r="V26" i="15" s="1"/>
  <c r="T25" i="15"/>
  <c r="J26" i="15"/>
  <c r="K26" i="15" s="1"/>
  <c r="J25" i="15"/>
  <c r="K25" i="15" s="1"/>
  <c r="J24" i="15"/>
  <c r="K24" i="15" s="1"/>
  <c r="R11" i="42"/>
  <c r="S11" i="42" s="1"/>
  <c r="AT11" i="15"/>
  <c r="K11" i="15"/>
  <c r="O46" i="1"/>
  <c r="V13" i="9"/>
  <c r="V15" i="9" s="1"/>
  <c r="J36" i="21"/>
  <c r="J37" i="21"/>
  <c r="J38" i="21"/>
  <c r="J39" i="21"/>
  <c r="J40" i="21"/>
  <c r="J41" i="21"/>
  <c r="J42" i="21"/>
  <c r="J43" i="21"/>
  <c r="J44" i="21"/>
  <c r="G36" i="21"/>
  <c r="G37" i="21"/>
  <c r="G38" i="21"/>
  <c r="G39" i="21"/>
  <c r="G40" i="21"/>
  <c r="G41" i="21"/>
  <c r="G42" i="21"/>
  <c r="G43" i="21"/>
  <c r="G44" i="21"/>
  <c r="G35" i="21"/>
  <c r="K36" i="21"/>
  <c r="K37" i="21"/>
  <c r="K38" i="21"/>
  <c r="K39" i="21"/>
  <c r="K40" i="21"/>
  <c r="K41" i="21"/>
  <c r="K42" i="21"/>
  <c r="K43" i="21"/>
  <c r="K44" i="21"/>
  <c r="K35" i="21"/>
  <c r="J35" i="21"/>
  <c r="I36" i="21"/>
  <c r="I37" i="21"/>
  <c r="I38" i="21"/>
  <c r="I39" i="21"/>
  <c r="I40" i="21"/>
  <c r="I41" i="21"/>
  <c r="I42" i="21"/>
  <c r="I43" i="21"/>
  <c r="I44" i="21"/>
  <c r="H36" i="21"/>
  <c r="H37" i="21"/>
  <c r="H38" i="21"/>
  <c r="H39" i="21"/>
  <c r="H40" i="21"/>
  <c r="H41" i="21"/>
  <c r="H42" i="21"/>
  <c r="H43" i="21"/>
  <c r="H44" i="21"/>
  <c r="I35" i="21"/>
  <c r="H35" i="21"/>
  <c r="F35" i="21"/>
  <c r="E34" i="21"/>
  <c r="F34" i="21"/>
  <c r="G34" i="21"/>
  <c r="H34" i="21"/>
  <c r="I34" i="21"/>
  <c r="J34" i="21"/>
  <c r="K34" i="21"/>
  <c r="D34" i="21"/>
  <c r="E29" i="21"/>
  <c r="F29" i="21"/>
  <c r="G29" i="21"/>
  <c r="H29" i="21"/>
  <c r="I29" i="21"/>
  <c r="J29" i="21"/>
  <c r="K29" i="21"/>
  <c r="D29" i="21"/>
  <c r="G31" i="48"/>
  <c r="F31" i="48"/>
  <c r="E31" i="48"/>
  <c r="G31" i="47"/>
  <c r="F31" i="47"/>
  <c r="E31" i="47"/>
  <c r="G66" i="46"/>
  <c r="F66" i="46"/>
  <c r="E66" i="46"/>
  <c r="F50" i="17"/>
  <c r="G50" i="17"/>
  <c r="E50" i="17"/>
  <c r="I12" i="34"/>
  <c r="H8" i="47" a="1"/>
  <c r="L18" i="44"/>
  <c r="L17" i="44"/>
  <c r="L16" i="44"/>
  <c r="L15" i="44"/>
  <c r="L14" i="44"/>
  <c r="L13" i="44"/>
  <c r="L12" i="44"/>
  <c r="L11" i="44"/>
  <c r="J25" i="44"/>
  <c r="K25" i="44" s="1"/>
  <c r="E7" i="44"/>
  <c r="O48" i="1" l="1"/>
  <c r="O81" i="1"/>
  <c r="O83" i="1" s="1"/>
  <c r="S12" i="44"/>
  <c r="T12" i="44" s="1"/>
  <c r="M12" i="44"/>
  <c r="S11" i="44"/>
  <c r="M11" i="44"/>
  <c r="S18" i="44"/>
  <c r="T18" i="44" s="1"/>
  <c r="M18" i="44"/>
  <c r="S17" i="44"/>
  <c r="T17" i="44" s="1"/>
  <c r="M17" i="44"/>
  <c r="S16" i="44"/>
  <c r="T16" i="44" s="1"/>
  <c r="M16" i="44"/>
  <c r="S15" i="44"/>
  <c r="T15" i="44" s="1"/>
  <c r="M15" i="44"/>
  <c r="S14" i="44"/>
  <c r="T14" i="44" s="1"/>
  <c r="M14" i="44"/>
  <c r="S13" i="44"/>
  <c r="T13" i="44" s="1"/>
  <c r="M13" i="44"/>
  <c r="BC11" i="15"/>
  <c r="AU11" i="15"/>
  <c r="R11" i="15"/>
  <c r="L11" i="15"/>
  <c r="D14" i="36"/>
  <c r="D15" i="36"/>
  <c r="H8" i="48" a="1"/>
  <c r="H8" i="46" a="1"/>
  <c r="D13" i="36"/>
  <c r="H8" i="47"/>
  <c r="H31" i="47" s="1"/>
  <c r="K31" i="47"/>
  <c r="I31" i="47"/>
  <c r="J31" i="47"/>
  <c r="L31" i="47"/>
  <c r="M31" i="47"/>
  <c r="N31" i="47"/>
  <c r="O31" i="47"/>
  <c r="K18" i="43"/>
  <c r="K17" i="43"/>
  <c r="L17" i="43" s="1"/>
  <c r="K16" i="43"/>
  <c r="L16" i="43" s="1"/>
  <c r="K15" i="43"/>
  <c r="K14" i="43"/>
  <c r="K13" i="43"/>
  <c r="L13" i="43" s="1"/>
  <c r="K12" i="43"/>
  <c r="L12" i="43" s="1"/>
  <c r="K11" i="43"/>
  <c r="L11" i="43" s="1"/>
  <c r="J26" i="43"/>
  <c r="J25" i="43"/>
  <c r="K25" i="43" s="1"/>
  <c r="J24" i="43"/>
  <c r="K24" i="43" s="1"/>
  <c r="E7" i="43"/>
  <c r="AF18" i="42"/>
  <c r="AF17" i="42"/>
  <c r="AF16" i="42"/>
  <c r="AG16" i="42" s="1"/>
  <c r="AF15" i="42"/>
  <c r="AG15" i="42" s="1"/>
  <c r="AF14" i="42"/>
  <c r="AG14" i="42" s="1"/>
  <c r="AF13" i="42"/>
  <c r="AF12" i="42"/>
  <c r="AG12" i="42" s="1"/>
  <c r="AF11" i="42"/>
  <c r="K18" i="42"/>
  <c r="R17" i="42"/>
  <c r="R16" i="42"/>
  <c r="S16" i="42" s="1"/>
  <c r="R13" i="42"/>
  <c r="S13" i="42" s="1"/>
  <c r="W18" i="42"/>
  <c r="W17" i="42"/>
  <c r="W16" i="42"/>
  <c r="W15" i="42"/>
  <c r="W14" i="42"/>
  <c r="W13" i="42"/>
  <c r="W12" i="42"/>
  <c r="W11" i="42"/>
  <c r="E7" i="42"/>
  <c r="AD24" i="15"/>
  <c r="T24" i="15"/>
  <c r="D12" i="16"/>
  <c r="AD11" i="15"/>
  <c r="D16" i="36" l="1" a="1"/>
  <c r="T11" i="44"/>
  <c r="R18" i="43"/>
  <c r="S18" i="43" s="1"/>
  <c r="L18" i="43"/>
  <c r="R15" i="43"/>
  <c r="S15" i="43" s="1"/>
  <c r="L15" i="43"/>
  <c r="R14" i="43"/>
  <c r="S14" i="43" s="1"/>
  <c r="L14" i="43"/>
  <c r="AL11" i="42"/>
  <c r="AG11" i="42"/>
  <c r="R18" i="42"/>
  <c r="S18" i="42" s="1"/>
  <c r="L18" i="42"/>
  <c r="AL18" i="42"/>
  <c r="AM18" i="42" s="1"/>
  <c r="AG18" i="42"/>
  <c r="AL17" i="42"/>
  <c r="AM17" i="42" s="1"/>
  <c r="AG17" i="42"/>
  <c r="AL13" i="42"/>
  <c r="AM13" i="42" s="1"/>
  <c r="AG13" i="42"/>
  <c r="N12" i="16"/>
  <c r="AE24" i="15"/>
  <c r="BD11" i="15"/>
  <c r="AJ11" i="15"/>
  <c r="AE11" i="15"/>
  <c r="T11" i="15"/>
  <c r="S17" i="42"/>
  <c r="I12" i="16"/>
  <c r="K12" i="16" s="1"/>
  <c r="L12" i="16" s="1"/>
  <c r="R16" i="43"/>
  <c r="S16" i="43" s="1"/>
  <c r="R12" i="43"/>
  <c r="S12" i="43" s="1"/>
  <c r="R13" i="43"/>
  <c r="S13" i="43" s="1"/>
  <c r="R17" i="43"/>
  <c r="S17" i="43" s="1"/>
  <c r="R11" i="43"/>
  <c r="AL12" i="42"/>
  <c r="AM12" i="42" s="1"/>
  <c r="I13" i="34"/>
  <c r="R15" i="42"/>
  <c r="S15" i="42" s="1"/>
  <c r="D12" i="34"/>
  <c r="N12" i="34" s="1"/>
  <c r="I14" i="34"/>
  <c r="D14" i="45"/>
  <c r="F14" i="45" s="1"/>
  <c r="G14" i="45" s="1"/>
  <c r="L66" i="46"/>
  <c r="O66" i="46"/>
  <c r="I66" i="46"/>
  <c r="K66" i="46"/>
  <c r="J66" i="46"/>
  <c r="N66" i="46"/>
  <c r="O31" i="48"/>
  <c r="M66" i="46"/>
  <c r="H8" i="46"/>
  <c r="H66" i="46" s="1"/>
  <c r="I31" i="48"/>
  <c r="N31" i="48"/>
  <c r="H8" i="48"/>
  <c r="H31" i="48" s="1"/>
  <c r="K31" i="48"/>
  <c r="J31" i="48"/>
  <c r="M31" i="48"/>
  <c r="L31" i="48"/>
  <c r="D13" i="45"/>
  <c r="D12" i="45"/>
  <c r="D13" i="34"/>
  <c r="N13" i="34" s="1"/>
  <c r="D14" i="34"/>
  <c r="N14" i="34" s="1"/>
  <c r="K7" i="45"/>
  <c r="AL14" i="42"/>
  <c r="AM14" i="42" s="1"/>
  <c r="AL16" i="42"/>
  <c r="AM16" i="42" s="1"/>
  <c r="AL15" i="42"/>
  <c r="AM15" i="42" s="1"/>
  <c r="D16" i="36" l="1"/>
  <c r="F23" i="36"/>
  <c r="G23" i="36" s="1"/>
  <c r="F22" i="36"/>
  <c r="G22" i="36" s="1"/>
  <c r="F21" i="36"/>
  <c r="G21" i="36" s="1"/>
  <c r="F19" i="36"/>
  <c r="G19" i="36" s="1"/>
  <c r="F20" i="36"/>
  <c r="G20" i="36" s="1"/>
  <c r="F18" i="36"/>
  <c r="G18" i="36" s="1"/>
  <c r="D15" i="34" a="1"/>
  <c r="D15" i="34" s="1"/>
  <c r="S11" i="43"/>
  <c r="D15" i="45" a="1"/>
  <c r="D15" i="45" s="1"/>
  <c r="AM11" i="42"/>
  <c r="I15" i="34" a="1"/>
  <c r="K21" i="34" s="1"/>
  <c r="L21" i="34" s="1"/>
  <c r="AK11" i="15"/>
  <c r="I15" i="34" l="1"/>
  <c r="K22" i="34"/>
  <c r="L22" i="34" s="1"/>
  <c r="F21" i="45"/>
  <c r="G21" i="45" s="1"/>
  <c r="F22" i="45"/>
  <c r="G22" i="45" s="1"/>
  <c r="F19" i="45"/>
  <c r="G19" i="45" s="1"/>
  <c r="F20" i="45"/>
  <c r="G20" i="45" s="1"/>
  <c r="F17" i="45"/>
  <c r="G17" i="45" s="1"/>
  <c r="F18" i="45"/>
  <c r="G18" i="45" s="1"/>
  <c r="F21" i="34"/>
  <c r="G21" i="34" s="1"/>
  <c r="F22" i="34"/>
  <c r="G22" i="34" s="1"/>
  <c r="K19" i="34"/>
  <c r="L19" i="34" s="1"/>
  <c r="K20" i="34"/>
  <c r="L20" i="34" s="1"/>
  <c r="F19" i="34"/>
  <c r="G19" i="34" s="1"/>
  <c r="F20" i="34"/>
  <c r="G20" i="34" s="1"/>
  <c r="K17" i="34"/>
  <c r="L17" i="34" s="1"/>
  <c r="K18" i="34"/>
  <c r="L18" i="34" s="1"/>
  <c r="F17" i="34"/>
  <c r="G17" i="34" s="1"/>
  <c r="F18" i="34"/>
  <c r="G18" i="34" s="1"/>
  <c r="N15" i="34"/>
  <c r="N20" i="34"/>
  <c r="P20" i="34" s="1"/>
  <c r="Q20" i="34" s="1"/>
  <c r="N21" i="34"/>
  <c r="P21" i="34" s="1"/>
  <c r="Q21" i="34" s="1"/>
  <c r="N18" i="34"/>
  <c r="P18" i="34" s="1"/>
  <c r="Q18" i="34" s="1"/>
  <c r="N22" i="34"/>
  <c r="P22" i="34" s="1"/>
  <c r="Q22" i="34" s="1"/>
  <c r="N19" i="34"/>
  <c r="P19" i="34" s="1"/>
  <c r="Q19" i="34" s="1"/>
  <c r="N17" i="34"/>
  <c r="P17" i="34" s="1"/>
  <c r="Q17" i="34" s="1"/>
  <c r="N16" i="34"/>
  <c r="AD25" i="15"/>
  <c r="AD26" i="15"/>
  <c r="AE26" i="15" s="1"/>
  <c r="AT17" i="15"/>
  <c r="AT16" i="15"/>
  <c r="AT15" i="15"/>
  <c r="AT14" i="15"/>
  <c r="AT13" i="15"/>
  <c r="AT12" i="15"/>
  <c r="AD14" i="15"/>
  <c r="AE14" i="15" s="1"/>
  <c r="AD12" i="15"/>
  <c r="AE12" i="15" s="1"/>
  <c r="K18" i="15"/>
  <c r="K17" i="15"/>
  <c r="L17" i="15" s="1"/>
  <c r="K16" i="15"/>
  <c r="L16" i="15" s="1"/>
  <c r="K15" i="15"/>
  <c r="L15" i="15" s="1"/>
  <c r="K14" i="15"/>
  <c r="L14" i="15" s="1"/>
  <c r="K13" i="15"/>
  <c r="L13" i="15" s="1"/>
  <c r="K12" i="15"/>
  <c r="N13" i="16" l="1"/>
  <c r="AE25" i="15"/>
  <c r="BC12" i="15"/>
  <c r="AU12" i="15"/>
  <c r="R12" i="15"/>
  <c r="L12" i="15"/>
  <c r="R18" i="15"/>
  <c r="T18" i="15" s="1"/>
  <c r="L18" i="15"/>
  <c r="BC16" i="15"/>
  <c r="BD16" i="15" s="1"/>
  <c r="AU16" i="15"/>
  <c r="BC17" i="15"/>
  <c r="BD17" i="15" s="1"/>
  <c r="AU17" i="15"/>
  <c r="BC15" i="15"/>
  <c r="BD15" i="15" s="1"/>
  <c r="AU15" i="15"/>
  <c r="BC14" i="15"/>
  <c r="BD14" i="15" s="1"/>
  <c r="AU14" i="15"/>
  <c r="BC13" i="15"/>
  <c r="BD13" i="15" s="1"/>
  <c r="AU13" i="15"/>
  <c r="N14" i="16"/>
  <c r="O18" i="5"/>
  <c r="O20" i="5" s="1"/>
  <c r="BD12" i="15" l="1"/>
  <c r="T12" i="15"/>
  <c r="O52" i="5"/>
  <c r="O54" i="5" s="1"/>
  <c r="J11" i="24"/>
  <c r="V25" i="9"/>
  <c r="V27" i="9" s="1"/>
  <c r="O31" i="5"/>
  <c r="O33" i="5" s="1"/>
  <c r="O48" i="5"/>
  <c r="O50" i="5" s="1"/>
  <c r="O19" i="1"/>
  <c r="O30" i="1"/>
  <c r="O32" i="1" s="1"/>
  <c r="J16" i="1"/>
  <c r="J15" i="1"/>
  <c r="J14" i="1"/>
  <c r="J13" i="1"/>
  <c r="J12" i="1"/>
  <c r="D16" i="1"/>
  <c r="D15" i="1"/>
  <c r="D14" i="1"/>
  <c r="D13" i="1"/>
  <c r="D12" i="1"/>
  <c r="D36" i="21"/>
  <c r="F36" i="21" s="1"/>
  <c r="D37" i="21"/>
  <c r="F37" i="21" s="1"/>
  <c r="D38" i="21"/>
  <c r="F38" i="21" s="1"/>
  <c r="D39" i="21"/>
  <c r="F39" i="21" s="1"/>
  <c r="D40" i="21"/>
  <c r="F40" i="21" s="1"/>
  <c r="D41" i="21"/>
  <c r="F41" i="21" s="1"/>
  <c r="D42" i="21"/>
  <c r="F42" i="21" s="1"/>
  <c r="D43" i="21"/>
  <c r="F43" i="21" s="1"/>
  <c r="D44" i="21"/>
  <c r="F44" i="21" s="1"/>
  <c r="D35" i="21"/>
  <c r="E36" i="21"/>
  <c r="E37" i="21"/>
  <c r="E38" i="21"/>
  <c r="E39" i="21"/>
  <c r="E40" i="21"/>
  <c r="E41" i="21"/>
  <c r="E42" i="21"/>
  <c r="E43" i="21"/>
  <c r="E44" i="21"/>
  <c r="E35" i="21"/>
  <c r="O59" i="1" l="1"/>
  <c r="O61" i="1" s="1"/>
  <c r="O21" i="1"/>
  <c r="O19" i="34"/>
  <c r="O29" i="24"/>
  <c r="O18" i="34"/>
  <c r="O12" i="34"/>
  <c r="P12" i="34" s="1"/>
  <c r="Q12" i="34" s="1"/>
  <c r="O14" i="34"/>
  <c r="P14" i="34" s="1"/>
  <c r="Q14" i="34" s="1"/>
  <c r="O17" i="34"/>
  <c r="O21" i="34"/>
  <c r="O13" i="34"/>
  <c r="P13" i="34" s="1"/>
  <c r="Q13" i="34" s="1"/>
  <c r="O20" i="34"/>
  <c r="O16" i="34"/>
  <c r="P16" i="34" s="1"/>
  <c r="Q16" i="34" s="1"/>
  <c r="O22" i="34"/>
  <c r="O15" i="34"/>
  <c r="P15" i="34" s="1"/>
  <c r="Q15" i="34" s="1"/>
  <c r="E13" i="45"/>
  <c r="F13" i="45" s="1"/>
  <c r="G13" i="45" s="1"/>
  <c r="E12" i="45"/>
  <c r="F12" i="45" s="1"/>
  <c r="G12" i="45" s="1"/>
  <c r="E14" i="45"/>
  <c r="O56" i="5"/>
  <c r="O58" i="5" s="1"/>
  <c r="O69" i="1"/>
  <c r="O71" i="1" s="1"/>
  <c r="I10" i="21" l="1" a="1"/>
  <c r="I10" i="21" s="1"/>
  <c r="E14" i="36"/>
  <c r="O31" i="24"/>
  <c r="E16" i="45"/>
  <c r="F16" i="45" s="1"/>
  <c r="G16" i="45" s="1"/>
  <c r="E18" i="45"/>
  <c r="E15" i="45"/>
  <c r="F15" i="45" s="1"/>
  <c r="E17" i="45"/>
  <c r="E19" i="45"/>
  <c r="E21" i="45"/>
  <c r="E22" i="45"/>
  <c r="E12" i="16"/>
  <c r="F12" i="16" s="1"/>
  <c r="G12" i="16" s="1"/>
  <c r="E19" i="16"/>
  <c r="E21" i="16"/>
  <c r="E16" i="16"/>
  <c r="E18" i="16"/>
  <c r="E20" i="45"/>
  <c r="E22" i="16"/>
  <c r="E20" i="16"/>
  <c r="E17" i="16"/>
  <c r="E15" i="16"/>
  <c r="F27" i="45"/>
  <c r="J20" i="21" s="1"/>
  <c r="P27" i="34"/>
  <c r="I20" i="21" s="1"/>
  <c r="P25" i="34"/>
  <c r="I8" i="21" s="1"/>
  <c r="J13" i="34"/>
  <c r="J14" i="34"/>
  <c r="J12" i="34"/>
  <c r="E23" i="36"/>
  <c r="E21" i="36"/>
  <c r="E13" i="36"/>
  <c r="F13" i="36" s="1"/>
  <c r="G13" i="36" s="1"/>
  <c r="E16" i="36"/>
  <c r="F16" i="36" s="1"/>
  <c r="G16" i="36" s="1"/>
  <c r="E15" i="36"/>
  <c r="E22" i="36"/>
  <c r="E20" i="36"/>
  <c r="E46" i="46" a="1"/>
  <c r="J12" i="16"/>
  <c r="O18" i="16"/>
  <c r="O17" i="16"/>
  <c r="O22" i="16"/>
  <c r="O21" i="16"/>
  <c r="O14" i="16"/>
  <c r="O13" i="16"/>
  <c r="J13" i="16"/>
  <c r="J14" i="16"/>
  <c r="O19" i="16"/>
  <c r="O20" i="16"/>
  <c r="O15" i="16"/>
  <c r="O16" i="16"/>
  <c r="O12" i="16"/>
  <c r="P12" i="16" s="1"/>
  <c r="Q12" i="16" s="1"/>
  <c r="E10" i="47" a="1"/>
  <c r="G15" i="45" l="1"/>
  <c r="J10" i="21" s="1" a="1"/>
  <c r="J10" i="21" s="1"/>
  <c r="F25" i="45"/>
  <c r="J8" i="21" s="1"/>
  <c r="F7" i="45"/>
  <c r="G25" i="47"/>
  <c r="F25" i="47"/>
  <c r="G61" i="46"/>
  <c r="F61" i="46"/>
  <c r="H10" i="47" a="1"/>
  <c r="H46" i="46" a="1"/>
  <c r="E46" i="46"/>
  <c r="E61" i="46" s="1"/>
  <c r="E10" i="47"/>
  <c r="E25" i="47" s="1"/>
  <c r="D14" i="16"/>
  <c r="AA26" i="47" l="1"/>
  <c r="AA27" i="47"/>
  <c r="AA28" i="47"/>
  <c r="X60" i="46"/>
  <c r="X61" i="46"/>
  <c r="X59" i="46"/>
  <c r="J25" i="47"/>
  <c r="I25" i="47"/>
  <c r="O25" i="47"/>
  <c r="M25" i="47"/>
  <c r="N25" i="47"/>
  <c r="L25" i="47"/>
  <c r="K25" i="47"/>
  <c r="M61" i="46"/>
  <c r="L61" i="46"/>
  <c r="K61" i="46"/>
  <c r="J61" i="46"/>
  <c r="I61" i="46"/>
  <c r="O61" i="46"/>
  <c r="N61" i="46"/>
  <c r="H10" i="47"/>
  <c r="H25" i="47" s="1"/>
  <c r="H46" i="46"/>
  <c r="H61" i="46" s="1"/>
  <c r="J21" i="34"/>
  <c r="E21" i="34"/>
  <c r="E22" i="34"/>
  <c r="E19" i="34"/>
  <c r="E20" i="34"/>
  <c r="P14" i="16"/>
  <c r="Q14" i="16" s="1"/>
  <c r="E15" i="34"/>
  <c r="F15" i="34" s="1"/>
  <c r="G15" i="34" s="1"/>
  <c r="E14" i="16"/>
  <c r="F14" i="16" s="1"/>
  <c r="G14" i="16" s="1"/>
  <c r="P13" i="16"/>
  <c r="Q13" i="16" s="1"/>
  <c r="E13" i="16"/>
  <c r="E18" i="34"/>
  <c r="E17" i="34"/>
  <c r="E16" i="34"/>
  <c r="F16" i="34" s="1"/>
  <c r="G16" i="34" s="1"/>
  <c r="I13" i="16"/>
  <c r="K13" i="16" s="1"/>
  <c r="L13" i="16" s="1"/>
  <c r="D13" i="16"/>
  <c r="I14" i="16"/>
  <c r="AD16" i="15"/>
  <c r="V12" i="15"/>
  <c r="AM12" i="15" s="1"/>
  <c r="V13" i="15"/>
  <c r="AM13" i="15" s="1"/>
  <c r="V14" i="15"/>
  <c r="AM14" i="15" s="1"/>
  <c r="V15" i="15"/>
  <c r="AM15" i="15" s="1"/>
  <c r="AD15" i="15"/>
  <c r="AD17" i="15"/>
  <c r="AE17" i="15" s="1"/>
  <c r="AD18" i="15"/>
  <c r="AE18" i="15" s="1"/>
  <c r="V16" i="15"/>
  <c r="AM16" i="15" s="1"/>
  <c r="V17" i="15"/>
  <c r="AM17" i="15" s="1"/>
  <c r="V18" i="15"/>
  <c r="AM18" i="15" s="1"/>
  <c r="R15" i="15"/>
  <c r="T15" i="15" s="1"/>
  <c r="R16" i="15"/>
  <c r="T16" i="15" s="1"/>
  <c r="AT18" i="15"/>
  <c r="E7" i="15"/>
  <c r="D11" i="24"/>
  <c r="AB25" i="47" l="1" a="1"/>
  <c r="AB25" i="47" s="1"/>
  <c r="J31" i="21" s="1"/>
  <c r="AB26" i="47"/>
  <c r="G10" i="21" a="1"/>
  <c r="G10" i="21" s="1"/>
  <c r="Y59" i="46"/>
  <c r="Y58" i="46" s="1" a="1"/>
  <c r="Y58" i="46" s="1"/>
  <c r="I31" i="21" s="1"/>
  <c r="V59" i="46"/>
  <c r="V61" i="46"/>
  <c r="V60" i="46"/>
  <c r="Y27" i="47"/>
  <c r="Y26" i="47"/>
  <c r="Y28" i="47"/>
  <c r="BC18" i="15"/>
  <c r="AU18" i="15"/>
  <c r="AJ16" i="15"/>
  <c r="AK16" i="15" s="1"/>
  <c r="AE16" i="15"/>
  <c r="AJ15" i="15"/>
  <c r="AK15" i="15" s="1"/>
  <c r="AE15" i="15"/>
  <c r="AJ18" i="15"/>
  <c r="AK18" i="15" s="1"/>
  <c r="AJ17" i="15"/>
  <c r="AK17" i="15" s="1"/>
  <c r="P27" i="16"/>
  <c r="F20" i="21" s="1"/>
  <c r="E11" i="17" a="1"/>
  <c r="K14" i="16"/>
  <c r="L14" i="16" s="1"/>
  <c r="J20" i="34"/>
  <c r="J15" i="34"/>
  <c r="K15" i="34" s="1"/>
  <c r="L15" i="34" s="1"/>
  <c r="J17" i="34"/>
  <c r="K12" i="34"/>
  <c r="L12" i="34" s="1"/>
  <c r="J16" i="34"/>
  <c r="K16" i="34" s="1"/>
  <c r="L16" i="34" s="1"/>
  <c r="J22" i="34"/>
  <c r="K14" i="34"/>
  <c r="L14" i="34" s="1"/>
  <c r="J19" i="34"/>
  <c r="K13" i="34"/>
  <c r="L13" i="34" s="1"/>
  <c r="J18" i="34"/>
  <c r="F13" i="16"/>
  <c r="R17" i="15"/>
  <c r="T17" i="15" s="1"/>
  <c r="E14" i="34"/>
  <c r="F14" i="34" s="1"/>
  <c r="G14" i="34" s="1"/>
  <c r="V11" i="15"/>
  <c r="AM11" i="15" s="1"/>
  <c r="R14" i="15"/>
  <c r="T14" i="15" s="1"/>
  <c r="R13" i="15"/>
  <c r="AJ14" i="15"/>
  <c r="AK14" i="15" s="1"/>
  <c r="AD13" i="15"/>
  <c r="AE13" i="15" s="1"/>
  <c r="W59" i="46" l="1"/>
  <c r="W58" i="46" s="1" a="1"/>
  <c r="W58" i="46" s="1"/>
  <c r="I30" i="21" s="1"/>
  <c r="Z26" i="47"/>
  <c r="Z25" i="47" a="1"/>
  <c r="Z25" i="47" s="1"/>
  <c r="J30" i="21" s="1"/>
  <c r="H10" i="21" a="1"/>
  <c r="H10" i="21" s="1"/>
  <c r="BD18" i="15"/>
  <c r="N15" i="16" a="1"/>
  <c r="N15" i="16" s="1"/>
  <c r="T13" i="15"/>
  <c r="D15" i="16" a="1"/>
  <c r="D15" i="16" s="1"/>
  <c r="F27" i="16"/>
  <c r="D20" i="21" s="1"/>
  <c r="G13" i="16"/>
  <c r="E10" i="17" s="1" a="1"/>
  <c r="G27" i="17"/>
  <c r="F27" i="17"/>
  <c r="E11" i="17"/>
  <c r="E27" i="17" s="1"/>
  <c r="K27" i="34"/>
  <c r="H20" i="21" s="1"/>
  <c r="K27" i="16"/>
  <c r="E20" i="21" s="1"/>
  <c r="E30" i="17" a="1"/>
  <c r="E28" i="46" a="1"/>
  <c r="AJ12" i="15"/>
  <c r="AJ13" i="15"/>
  <c r="AK13" i="15" s="1"/>
  <c r="E19" i="36"/>
  <c r="E18" i="36"/>
  <c r="F14" i="36"/>
  <c r="E17" i="36"/>
  <c r="F17" i="36" s="1"/>
  <c r="G17" i="36" s="1"/>
  <c r="F15" i="36"/>
  <c r="G15" i="36" s="1"/>
  <c r="K10" i="21" s="1" a="1"/>
  <c r="K10" i="21" s="1"/>
  <c r="E12" i="34"/>
  <c r="F12" i="34" s="1"/>
  <c r="G12" i="34" s="1"/>
  <c r="E13" i="34"/>
  <c r="F13" i="34" s="1"/>
  <c r="G13" i="34" s="1"/>
  <c r="J15" i="16"/>
  <c r="J18" i="16"/>
  <c r="J17" i="16"/>
  <c r="J19" i="16"/>
  <c r="J22" i="16"/>
  <c r="J16" i="16"/>
  <c r="J21" i="16"/>
  <c r="J20" i="16"/>
  <c r="H8" i="17" a="1"/>
  <c r="X34" i="17" l="1"/>
  <c r="X35" i="17"/>
  <c r="X36" i="17"/>
  <c r="K20" i="21"/>
  <c r="G14" i="36"/>
  <c r="AK12" i="15"/>
  <c r="I15" i="16" a="1"/>
  <c r="I15" i="16" s="1"/>
  <c r="G45" i="17"/>
  <c r="F45" i="17"/>
  <c r="G26" i="17"/>
  <c r="F26" i="17"/>
  <c r="G43" i="46"/>
  <c r="F43" i="46"/>
  <c r="F21" i="16"/>
  <c r="G21" i="16" s="1"/>
  <c r="F22" i="16"/>
  <c r="G22" i="16" s="1"/>
  <c r="F19" i="16"/>
  <c r="G19" i="16" s="1"/>
  <c r="F20" i="16"/>
  <c r="G20" i="16" s="1"/>
  <c r="F17" i="16"/>
  <c r="G17" i="16" s="1"/>
  <c r="F18" i="16"/>
  <c r="G18" i="16" s="1"/>
  <c r="F16" i="16"/>
  <c r="G16" i="16" s="1"/>
  <c r="E10" i="46" a="1"/>
  <c r="F27" i="34"/>
  <c r="G20" i="21" s="1"/>
  <c r="E30" i="17"/>
  <c r="E45" i="17" s="1"/>
  <c r="E28" i="46"/>
  <c r="E43" i="46" s="1"/>
  <c r="H8" i="17"/>
  <c r="H50" i="17" s="1"/>
  <c r="N50" i="17"/>
  <c r="O50" i="17"/>
  <c r="I50" i="17"/>
  <c r="J50" i="17"/>
  <c r="K50" i="17"/>
  <c r="L50" i="17"/>
  <c r="M50" i="17"/>
  <c r="E10" i="17"/>
  <c r="E26" i="17" s="1"/>
  <c r="K8" i="21"/>
  <c r="Y34" i="17" l="1"/>
  <c r="Y33" i="17" s="1" a="1"/>
  <c r="Y33" i="17" s="1"/>
  <c r="F31" i="21" s="1"/>
  <c r="X46" i="17"/>
  <c r="X44" i="17"/>
  <c r="X45" i="17"/>
  <c r="X27" i="17"/>
  <c r="X26" i="17"/>
  <c r="X28" i="17"/>
  <c r="X43" i="46"/>
  <c r="X44" i="46"/>
  <c r="X42" i="46"/>
  <c r="G25" i="46"/>
  <c r="F25" i="46"/>
  <c r="E10" i="46"/>
  <c r="E25" i="46" s="1"/>
  <c r="E10" i="48" a="1"/>
  <c r="F15" i="16"/>
  <c r="G15" i="16" s="1"/>
  <c r="D10" i="21" s="1" a="1"/>
  <c r="D10" i="21" s="1"/>
  <c r="K17" i="16"/>
  <c r="L17" i="16" s="1"/>
  <c r="K20" i="16"/>
  <c r="L20" i="16" s="1"/>
  <c r="K18" i="16"/>
  <c r="L18" i="16" s="1"/>
  <c r="K21" i="16"/>
  <c r="L21" i="16" s="1"/>
  <c r="K16" i="16"/>
  <c r="L16" i="16" s="1"/>
  <c r="K15" i="16"/>
  <c r="L15" i="16" s="1"/>
  <c r="K19" i="16"/>
  <c r="L19" i="16" s="1"/>
  <c r="K22" i="16"/>
  <c r="L22" i="16" s="1"/>
  <c r="P21" i="16"/>
  <c r="Q21" i="16" s="1"/>
  <c r="P22" i="16"/>
  <c r="Q22" i="16" s="1"/>
  <c r="P19" i="16"/>
  <c r="Q19" i="16" s="1"/>
  <c r="P20" i="16"/>
  <c r="Q20" i="16" s="1"/>
  <c r="H10" i="48" a="1"/>
  <c r="K8" i="36"/>
  <c r="P15" i="16"/>
  <c r="Q15" i="16" s="1"/>
  <c r="P16" i="16"/>
  <c r="Q16" i="16" s="1"/>
  <c r="P18" i="16"/>
  <c r="Q18" i="16" s="1"/>
  <c r="P17" i="16"/>
  <c r="Q17" i="16" s="1"/>
  <c r="X26" i="46" l="1"/>
  <c r="X24" i="46"/>
  <c r="X25" i="46"/>
  <c r="Y44" i="17"/>
  <c r="Y43" i="17" s="1" a="1"/>
  <c r="Y43" i="17" s="1"/>
  <c r="E31" i="21" s="1"/>
  <c r="Y26" i="17"/>
  <c r="Y25" i="17" s="1" a="1"/>
  <c r="Y25" i="17" s="1"/>
  <c r="D31" i="21" s="1"/>
  <c r="Y42" i="46"/>
  <c r="Y41" i="46" s="1" a="1"/>
  <c r="Y41" i="46" s="1"/>
  <c r="H31" i="21" s="1"/>
  <c r="E10" i="21" a="1"/>
  <c r="E10" i="21" s="1"/>
  <c r="F10" i="21" a="1"/>
  <c r="F10" i="21" s="1"/>
  <c r="O25" i="48"/>
  <c r="N25" i="48"/>
  <c r="M25" i="48"/>
  <c r="L25" i="48"/>
  <c r="K25" i="48"/>
  <c r="J25" i="48"/>
  <c r="I25" i="48"/>
  <c r="G25" i="48"/>
  <c r="F25" i="48"/>
  <c r="F25" i="34"/>
  <c r="G8" i="21" s="1"/>
  <c r="K25" i="34"/>
  <c r="H8" i="21" s="1"/>
  <c r="P25" i="16"/>
  <c r="F8" i="21" s="1"/>
  <c r="K25" i="16"/>
  <c r="E8" i="21" s="1"/>
  <c r="F25" i="16"/>
  <c r="D8" i="21" s="1"/>
  <c r="E10" i="48"/>
  <c r="E25" i="48" s="1"/>
  <c r="F8" i="36"/>
  <c r="H28" i="46" a="1"/>
  <c r="H10" i="48"/>
  <c r="H25" i="48" s="1"/>
  <c r="F7" i="34"/>
  <c r="K7" i="16"/>
  <c r="K7" i="34"/>
  <c r="P7" i="16"/>
  <c r="P8" i="36"/>
  <c r="Y24" i="46" l="1"/>
  <c r="Y23" i="46" s="1" a="1"/>
  <c r="Y23" i="46" s="1"/>
  <c r="G31" i="21" s="1"/>
  <c r="J43" i="46"/>
  <c r="I43" i="46"/>
  <c r="O43" i="46"/>
  <c r="M43" i="46"/>
  <c r="N43" i="46"/>
  <c r="L43" i="46"/>
  <c r="K43" i="46"/>
  <c r="H10" i="46" a="1"/>
  <c r="H28" i="46"/>
  <c r="H43" i="46" s="1"/>
  <c r="H30" i="17" a="1"/>
  <c r="H10" i="17" a="1"/>
  <c r="H11" i="17" a="1"/>
  <c r="V44" i="46" l="1"/>
  <c r="V43" i="46"/>
  <c r="V42" i="46"/>
  <c r="K26" i="17"/>
  <c r="J26" i="17"/>
  <c r="I26" i="17"/>
  <c r="O26" i="17"/>
  <c r="N26" i="17"/>
  <c r="M26" i="17"/>
  <c r="L26" i="17"/>
  <c r="J27" i="17"/>
  <c r="O27" i="17"/>
  <c r="M27" i="17"/>
  <c r="I27" i="17"/>
  <c r="N27" i="17"/>
  <c r="L27" i="17"/>
  <c r="K27" i="17"/>
  <c r="N45" i="17"/>
  <c r="M45" i="17"/>
  <c r="L45" i="17"/>
  <c r="K45" i="17"/>
  <c r="J45" i="17"/>
  <c r="I45" i="17"/>
  <c r="O45" i="17"/>
  <c r="M25" i="46"/>
  <c r="L25" i="46"/>
  <c r="K25" i="46"/>
  <c r="J25" i="46"/>
  <c r="I25" i="46"/>
  <c r="O25" i="46"/>
  <c r="N25" i="46"/>
  <c r="H10" i="46"/>
  <c r="H25" i="46" s="1"/>
  <c r="H10" i="17"/>
  <c r="H26" i="17" s="1"/>
  <c r="H30" i="17"/>
  <c r="H45" i="17" s="1"/>
  <c r="H11" i="17"/>
  <c r="H27" i="17" s="1"/>
  <c r="W42" i="46" l="1"/>
  <c r="W41" i="46" s="1" a="1"/>
  <c r="W41" i="46" s="1"/>
  <c r="H30" i="21" s="1"/>
  <c r="V46" i="17"/>
  <c r="V45" i="17"/>
  <c r="V44" i="17"/>
  <c r="V26" i="17"/>
  <c r="V28" i="17"/>
  <c r="V27" i="17"/>
  <c r="V26" i="46"/>
  <c r="V25" i="46"/>
  <c r="V24" i="46"/>
  <c r="V35" i="17"/>
  <c r="V34" i="17"/>
  <c r="V36" i="17"/>
  <c r="W44" i="17" l="1"/>
  <c r="W43" i="17" s="1" a="1"/>
  <c r="W43" i="17" s="1"/>
  <c r="E30" i="21" s="1"/>
  <c r="W24" i="46"/>
  <c r="W23" i="46" s="1" a="1"/>
  <c r="W23" i="46" s="1"/>
  <c r="G30" i="21" s="1"/>
  <c r="W26" i="17"/>
  <c r="W25" i="17" s="1" a="1"/>
  <c r="W25" i="17" s="1"/>
  <c r="D30" i="21" s="1"/>
  <c r="W34" i="17"/>
  <c r="W33" i="17" s="1" a="1"/>
  <c r="W33" i="17" s="1"/>
  <c r="F30" i="2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<sst xmlns="http://schemas.openxmlformats.org/spreadsheetml/2006/main" count="2107" uniqueCount="782">
  <si>
    <t>Protección frente al cambio climático de los proyectos de regeneración urbana - Peligros relacionados con el agua</t>
  </si>
  <si>
    <r>
      <rPr>
        <b/>
        <sz val="24"/>
        <color rgb="FF000000"/>
        <rFont val="Roboto"/>
      </rPr>
      <t>PASO</t>
    </r>
    <r>
      <rPr>
        <b/>
        <sz val="24"/>
        <color rgb="FF000000"/>
        <rFont val="Roboto"/>
      </rPr>
      <t> </t>
    </r>
    <r>
      <rPr>
        <b/>
        <sz val="24"/>
        <color rgb="FF000000"/>
        <rFont val="Roboto"/>
      </rPr>
      <t>1.</t>
    </r>
    <r>
      <rPr>
        <sz val="24"/>
        <color rgb="FF000000"/>
        <rFont val="Roboto"/>
      </rPr>
      <t xml:space="preserve"> </t>
    </r>
    <r>
      <rPr>
        <sz val="24"/>
        <color rgb="FF000000"/>
        <rFont val="Roboto"/>
      </rPr>
      <t xml:space="preserve">PUNTÚE </t>
    </r>
    <r>
      <rPr>
        <sz val="24"/>
        <color rgb="FF000000"/>
        <rFont val="Roboto"/>
      </rPr>
      <t xml:space="preserve">LA EXPOSICIÓN </t>
    </r>
    <r>
      <rPr>
        <sz val="24"/>
        <color rgb="FF000000"/>
        <rFont val="Roboto"/>
      </rPr>
      <t xml:space="preserve">junto </t>
    </r>
    <r>
      <rPr>
        <sz val="24"/>
        <color rgb="FF000000"/>
        <rFont val="Roboto"/>
      </rPr>
      <t>con la probabilidad de</t>
    </r>
    <r>
      <rPr>
        <sz val="24"/>
        <color rgb="FF000000"/>
        <rFont val="Roboto"/>
      </rPr>
      <t xml:space="preserve"> que se produzca un peligro climático</t>
    </r>
  </si>
  <si>
    <r>
      <rPr>
        <b/>
        <sz val="13"/>
        <color theme="1"/>
        <rFont val="Roboto"/>
      </rPr>
      <t>Cuadro </t>
    </r>
    <r>
      <rPr>
        <b/>
        <sz val="13"/>
        <color theme="1"/>
        <rFont val="Roboto"/>
      </rPr>
      <t>1.1.</t>
    </r>
    <r>
      <rPr>
        <b/>
        <sz val="13"/>
        <color theme="1"/>
        <rFont val="Roboto"/>
      </rPr>
      <t xml:space="preserve"> </t>
    </r>
    <r>
      <rPr>
        <sz val="13"/>
        <color theme="1"/>
        <rFont val="Roboto"/>
      </rPr>
      <t>Exposición a inundaciones</t>
    </r>
  </si>
  <si>
    <t xml:space="preserve">La exposición a inundaciones describe la propensión de una región a sufrir inundaciones fluviales o pluviales. Para determinar la exposición a inundaciones, los usuarios pueden recurrir a las bases de datos nacionales y consultar mapas de peligrosidad por inundaciones y de riesgo de inundación de la zona de interés.  Si no se dispone de dichos mapas, la exposición a inundaciones podría determinarse empíricamente, respondiendo a las preguntas de la lista que figura a continuación. </t>
  </si>
  <si>
    <t>Seleccione una opción del menú desplegable</t>
  </si>
  <si>
    <t xml:space="preserve">¿Cómo se realizará la evaluación? </t>
  </si>
  <si>
    <t>Indicadores empíricos</t>
  </si>
  <si>
    <t>Cumplimente las celdas blancas</t>
  </si>
  <si>
    <t>Pregunta</t>
  </si>
  <si>
    <t>Instrucciones</t>
  </si>
  <si>
    <t>[0]</t>
  </si>
  <si>
    <t>[1]</t>
  </si>
  <si>
    <t>[2]</t>
  </si>
  <si>
    <t>[3]</t>
  </si>
  <si>
    <t>NO</t>
  </si>
  <si>
    <t>PROBABLE</t>
  </si>
  <si>
    <t>MUY PROBABLE</t>
  </si>
  <si>
    <t>SÍ</t>
  </si>
  <si>
    <t>P1.1</t>
  </si>
  <si>
    <t>P1.2</t>
  </si>
  <si>
    <t>P1.3</t>
  </si>
  <si>
    <t>P1.4</t>
  </si>
  <si>
    <t>* si su respuesta es afirmativa, responda también «Sí» a las preguntas P1.2 y P1.3</t>
  </si>
  <si>
    <t>** si su respuesta es afirmativa, responda también «Sí» a la pregunta P1.3</t>
  </si>
  <si>
    <t xml:space="preserve">Puntuación actual de inundaciones: </t>
  </si>
  <si>
    <t>Riesgo actual de inundación:</t>
  </si>
  <si>
    <r>
      <rPr>
        <b/>
        <sz val="13"/>
        <color theme="1"/>
        <rFont val="Roboto"/>
      </rPr>
      <t>Cuadro </t>
    </r>
    <r>
      <rPr>
        <b/>
        <sz val="13"/>
        <color theme="1"/>
        <rFont val="Roboto"/>
      </rPr>
      <t>1.2.</t>
    </r>
    <r>
      <rPr>
        <b/>
        <sz val="13"/>
        <color theme="1"/>
        <rFont val="Roboto"/>
      </rPr>
      <t xml:space="preserve"> </t>
    </r>
    <r>
      <rPr>
        <sz val="13"/>
        <color theme="1"/>
        <rFont val="Roboto"/>
      </rPr>
      <t xml:space="preserve"> </t>
    </r>
    <r>
      <rPr>
        <sz val="13"/>
        <color theme="1"/>
        <rFont val="Roboto"/>
      </rPr>
      <t>Exposición a sequías</t>
    </r>
  </si>
  <si>
    <t>P1.5</t>
  </si>
  <si>
    <t>¿Ha experimentado la región períodos de mayor sequía durante los últimos años?</t>
  </si>
  <si>
    <r>
      <rPr>
        <sz val="9"/>
        <color theme="1" tint="0.249977111117893"/>
        <rFont val="Roboto"/>
      </rPr>
      <t>Las sequías son per</t>
    </r>
    <r>
      <rPr>
        <sz val="9"/>
        <color theme="1" tint="0.249977111117893"/>
        <rFont val="Roboto"/>
      </rPr>
      <t>í</t>
    </r>
    <r>
      <rPr>
        <sz val="9"/>
        <color theme="1" tint="0.249977111117893"/>
        <rFont val="Roboto"/>
      </rPr>
      <t>odos prolongados de precipitaciones muy bajas que provocan escasez de agua.</t>
    </r>
    <r>
      <rPr>
        <sz val="9"/>
        <color theme="1" tint="0.249977111117893"/>
        <rFont val="Roboto"/>
      </rPr>
      <t xml:space="preserve"> </t>
    </r>
    <r>
      <rPr>
        <sz val="9"/>
        <color theme="1" tint="0.249977111117893"/>
        <rFont val="Roboto"/>
      </rPr>
      <t xml:space="preserve">Responda </t>
    </r>
    <r>
      <rPr>
        <b/>
        <sz val="9"/>
        <color theme="1" tint="0.249977111117893"/>
        <rFont val="Roboto"/>
      </rPr>
      <t>«Sí»</t>
    </r>
    <r>
      <rPr>
        <sz val="9"/>
        <color theme="1" tint="0.249977111117893"/>
        <rFont val="Roboto"/>
      </rPr>
      <t xml:space="preserve"> </t>
    </r>
    <r>
      <rPr>
        <sz val="9"/>
        <color theme="1" tint="0.249977111117893"/>
        <rFont val="Roboto"/>
      </rPr>
      <t xml:space="preserve">si </t>
    </r>
    <r>
      <rPr>
        <sz val="9"/>
        <color theme="1" tint="0.249977111117893"/>
        <rFont val="Roboto"/>
      </rPr>
      <t>el per</t>
    </r>
    <r>
      <rPr>
        <sz val="9"/>
        <color theme="1" tint="0.249977111117893"/>
        <rFont val="Roboto"/>
      </rPr>
      <t>í</t>
    </r>
    <r>
      <rPr>
        <sz val="9"/>
        <color theme="1" tint="0.249977111117893"/>
        <rFont val="Roboto"/>
      </rPr>
      <t xml:space="preserve">odo de sequía más reciente </t>
    </r>
    <r>
      <rPr>
        <sz val="9"/>
        <color theme="1" tint="0.249977111117893"/>
        <rFont val="Roboto"/>
      </rPr>
      <t>fue</t>
    </r>
    <r>
      <rPr>
        <sz val="9"/>
        <color theme="1" tint="0.249977111117893"/>
        <rFont val="Roboto"/>
      </rPr>
      <t xml:space="preserve"> hace menos de 25</t>
    </r>
    <r>
      <rPr>
        <sz val="9"/>
        <color theme="1" tint="0.249977111117893"/>
        <rFont val="Roboto"/>
      </rPr>
      <t> </t>
    </r>
    <r>
      <rPr>
        <sz val="9"/>
        <color theme="1" tint="0.249977111117893"/>
        <rFont val="Roboto"/>
      </rPr>
      <t>años</t>
    </r>
    <r>
      <rPr>
        <sz val="9"/>
        <color theme="1" tint="0.249977111117893"/>
        <rFont val="Roboto"/>
      </rPr>
      <t>;</t>
    </r>
    <r>
      <rPr>
        <sz val="9"/>
        <color theme="1" tint="0.249977111117893"/>
        <rFont val="Roboto"/>
      </rPr>
      <t xml:space="preserve"> </t>
    </r>
    <r>
      <rPr>
        <b/>
        <sz val="9"/>
        <color theme="1" tint="0.249977111117893"/>
        <rFont val="Roboto"/>
      </rPr>
      <t>«</t>
    </r>
    <r>
      <rPr>
        <b/>
        <sz val="9"/>
        <color theme="1" tint="0.249977111117893"/>
        <rFont val="Roboto"/>
      </rPr>
      <t>Muy probable</t>
    </r>
    <r>
      <rPr>
        <b/>
        <sz val="9"/>
        <color theme="1" tint="0.249977111117893"/>
        <rFont val="Roboto"/>
      </rPr>
      <t>»</t>
    </r>
    <r>
      <rPr>
        <sz val="9"/>
        <color theme="1" tint="0.249977111117893"/>
        <rFont val="Roboto"/>
      </rPr>
      <t xml:space="preserve"> si </t>
    </r>
    <r>
      <rPr>
        <sz val="9"/>
        <color theme="1" tint="0.249977111117893"/>
        <rFont val="Roboto"/>
      </rPr>
      <t>se registró</t>
    </r>
    <r>
      <rPr>
        <sz val="9"/>
        <color theme="1" tint="0.249977111117893"/>
        <rFont val="Roboto"/>
      </rPr>
      <t xml:space="preserve"> hace</t>
    </r>
    <r>
      <rPr>
        <sz val="9"/>
        <color theme="1" tint="0.249977111117893"/>
        <rFont val="Roboto"/>
      </rPr>
      <t xml:space="preserve"> 25</t>
    </r>
    <r>
      <rPr>
        <sz val="9"/>
        <color theme="1" tint="0.249977111117893"/>
        <rFont val="Roboto"/>
      </rPr>
      <t>-</t>
    </r>
    <r>
      <rPr>
        <sz val="9"/>
        <color theme="1" tint="0.249977111117893"/>
        <rFont val="Roboto"/>
      </rPr>
      <t>50</t>
    </r>
    <r>
      <rPr>
        <sz val="9"/>
        <color theme="1" tint="0.249977111117893"/>
        <rFont val="Roboto"/>
      </rPr>
      <t> </t>
    </r>
    <r>
      <rPr>
        <sz val="9"/>
        <color theme="1" tint="0.249977111117893"/>
        <rFont val="Roboto"/>
      </rPr>
      <t>años</t>
    </r>
    <r>
      <rPr>
        <sz val="9"/>
        <color theme="1" tint="0.249977111117893"/>
        <rFont val="Roboto"/>
      </rPr>
      <t>;</t>
    </r>
    <r>
      <rPr>
        <sz val="9"/>
        <color theme="1" tint="0.249977111117893"/>
        <rFont val="Roboto"/>
      </rPr>
      <t xml:space="preserve"> </t>
    </r>
    <r>
      <rPr>
        <b/>
        <sz val="9"/>
        <color theme="1" tint="0.249977111117893"/>
        <rFont val="Roboto"/>
      </rPr>
      <t>«</t>
    </r>
    <r>
      <rPr>
        <b/>
        <sz val="9"/>
        <color theme="1" tint="0.249977111117893"/>
        <rFont val="Roboto"/>
      </rPr>
      <t>Probable</t>
    </r>
    <r>
      <rPr>
        <b/>
        <sz val="9"/>
        <color theme="1" tint="0.249977111117893"/>
        <rFont val="Roboto"/>
      </rPr>
      <t>»</t>
    </r>
    <r>
      <rPr>
        <sz val="9"/>
        <color theme="1" tint="0.249977111117893"/>
        <rFont val="Roboto"/>
      </rPr>
      <t xml:space="preserve"> si se produjo hace más de 50</t>
    </r>
    <r>
      <rPr>
        <sz val="9"/>
        <color theme="1" tint="0.249977111117893"/>
        <rFont val="Roboto"/>
      </rPr>
      <t> </t>
    </r>
    <r>
      <rPr>
        <sz val="9"/>
        <color theme="1" tint="0.249977111117893"/>
        <rFont val="Roboto"/>
      </rPr>
      <t>años</t>
    </r>
    <r>
      <rPr>
        <sz val="9"/>
        <color theme="1" tint="0.249977111117893"/>
        <rFont val="Roboto"/>
      </rPr>
      <t>; y</t>
    </r>
    <r>
      <rPr>
        <b/>
        <sz val="9"/>
        <color theme="1" tint="0.249977111117893"/>
        <rFont val="Roboto"/>
      </rPr>
      <t xml:space="preserve"> </t>
    </r>
    <r>
      <rPr>
        <b/>
        <sz val="9"/>
        <color theme="1" tint="0.249977111117893"/>
        <rFont val="Roboto"/>
      </rPr>
      <t>«</t>
    </r>
    <r>
      <rPr>
        <b/>
        <sz val="9"/>
        <color theme="1" tint="0.249977111117893"/>
        <rFont val="Roboto"/>
      </rPr>
      <t>N</t>
    </r>
    <r>
      <rPr>
        <b/>
        <sz val="9"/>
        <color theme="1" tint="0.249977111117893"/>
        <rFont val="Roboto"/>
      </rPr>
      <t>o</t>
    </r>
    <r>
      <rPr>
        <b/>
        <sz val="9"/>
        <color theme="1" tint="0.249977111117893"/>
        <rFont val="Roboto"/>
      </rPr>
      <t>»</t>
    </r>
    <r>
      <rPr>
        <sz val="9"/>
        <color theme="1" tint="0.249977111117893"/>
        <rFont val="Roboto"/>
      </rPr>
      <t xml:space="preserve"> si la región no ha sufrido sequías graves en el pasado.</t>
    </r>
    <r>
      <rPr>
        <sz val="9"/>
        <color theme="1" tint="0.249977111117893"/>
        <rFont val="Roboto"/>
      </rPr>
      <t xml:space="preserve"> </t>
    </r>
  </si>
  <si>
    <t>P1.6</t>
  </si>
  <si>
    <t xml:space="preserve">¿Ha experimentado recientemente la región un nivel críticamente bajo de agua en lagos, arroyos y embalses? </t>
  </si>
  <si>
    <r>
      <rPr>
        <sz val="9"/>
        <color theme="1" tint="0.249977111117893"/>
        <rFont val="Roboto"/>
      </rPr>
      <t xml:space="preserve"> </t>
    </r>
    <r>
      <rPr>
        <sz val="9"/>
        <color theme="1" tint="0.249977111117893"/>
        <rFont val="Roboto"/>
      </rPr>
      <t>Responda</t>
    </r>
    <r>
      <rPr>
        <b/>
        <sz val="9"/>
        <color theme="1" tint="0.249977111117893"/>
        <rFont val="Roboto"/>
      </rPr>
      <t xml:space="preserve"> </t>
    </r>
    <r>
      <rPr>
        <b/>
        <sz val="9"/>
        <color theme="1" tint="0.249977111117893"/>
        <rFont val="Roboto"/>
      </rPr>
      <t>«Sí»</t>
    </r>
    <r>
      <rPr>
        <sz val="9"/>
        <color theme="1" tint="0.249977111117893"/>
        <rFont val="Roboto"/>
      </rPr>
      <t xml:space="preserve"> cuando la escasez de agua sea generalizada y se han impuesto restricciones de agua</t>
    </r>
    <r>
      <rPr>
        <sz val="9"/>
        <color theme="1" tint="0.249977111117893"/>
        <rFont val="Roboto"/>
      </rPr>
      <t>;</t>
    </r>
    <r>
      <rPr>
        <sz val="9"/>
        <color theme="1" tint="0.249977111117893"/>
        <rFont val="Roboto"/>
      </rPr>
      <t xml:space="preserve"> </t>
    </r>
    <r>
      <rPr>
        <b/>
        <sz val="9"/>
        <color theme="1" tint="0.249977111117893"/>
        <rFont val="Roboto"/>
      </rPr>
      <t>«Muy probable»</t>
    </r>
    <r>
      <rPr>
        <sz val="9"/>
        <color theme="1" tint="0.249977111117893"/>
        <rFont val="Roboto"/>
      </rPr>
      <t xml:space="preserve"> si la escasez de agua es habitual</t>
    </r>
    <r>
      <rPr>
        <sz val="9"/>
        <color theme="1" tint="0.249977111117893"/>
        <rFont val="Roboto"/>
      </rPr>
      <t>;</t>
    </r>
    <r>
      <rPr>
        <sz val="9"/>
        <color theme="1" tint="0.249977111117893"/>
        <rFont val="Roboto"/>
      </rPr>
      <t xml:space="preserve"> </t>
    </r>
    <r>
      <rPr>
        <b/>
        <sz val="9"/>
        <color theme="1" tint="0.249977111117893"/>
        <rFont val="Roboto"/>
      </rPr>
      <t>«Probable»</t>
    </r>
    <r>
      <rPr>
        <sz val="9"/>
        <color theme="1" tint="0.249977111117893"/>
        <rFont val="Roboto"/>
      </rPr>
      <t xml:space="preserve"> si la escasez de agua es inminente</t>
    </r>
    <r>
      <rPr>
        <sz val="9"/>
        <color theme="1" tint="0.249977111117893"/>
        <rFont val="Roboto"/>
      </rPr>
      <t>;</t>
    </r>
    <r>
      <rPr>
        <sz val="9"/>
        <color theme="1" tint="0.249977111117893"/>
        <rFont val="Roboto"/>
      </rPr>
      <t xml:space="preserve"> y </t>
    </r>
    <r>
      <rPr>
        <b/>
        <sz val="9"/>
        <color theme="1" tint="0.249977111117893"/>
        <rFont val="Roboto"/>
      </rPr>
      <t>«No»</t>
    </r>
    <r>
      <rPr>
        <sz val="9"/>
        <color theme="1" tint="0.249977111117893"/>
        <rFont val="Roboto"/>
      </rPr>
      <t xml:space="preserve"> en todos los demás casos.</t>
    </r>
    <r>
      <rPr>
        <sz val="9"/>
        <color theme="1" tint="0.249977111117893"/>
        <rFont val="Roboto"/>
      </rPr>
      <t xml:space="preserve"> </t>
    </r>
  </si>
  <si>
    <t>P1.7</t>
  </si>
  <si>
    <t xml:space="preserve">¿Se han registrado recientemente pérdidas de cultivos o pastizales en la región? </t>
  </si>
  <si>
    <r>
      <rPr>
        <sz val="9"/>
        <color theme="1" tint="0.249977111117893"/>
        <rFont val="Roboto"/>
      </rPr>
      <t xml:space="preserve"> </t>
    </r>
    <r>
      <rPr>
        <sz val="9"/>
        <color theme="1" tint="0.249977111117893"/>
        <rFont val="Roboto"/>
      </rPr>
      <t xml:space="preserve">Responda </t>
    </r>
    <r>
      <rPr>
        <b/>
        <sz val="9"/>
        <color theme="1" tint="0.249977111117893"/>
        <rFont val="Roboto"/>
      </rPr>
      <t>«Sí»</t>
    </r>
    <r>
      <rPr>
        <b/>
        <sz val="9"/>
        <color theme="1" tint="0.249977111117893"/>
        <rFont val="Roboto"/>
      </rPr>
      <t xml:space="preserve"> </t>
    </r>
    <r>
      <rPr>
        <sz val="9"/>
        <color theme="1" tint="0.249977111117893"/>
        <rFont val="Roboto"/>
      </rPr>
      <t xml:space="preserve"> cuando las pérdidas de cultivos/pastizales sean importantes</t>
    </r>
    <r>
      <rPr>
        <sz val="9"/>
        <color theme="1" tint="0.249977111117893"/>
        <rFont val="Roboto"/>
      </rPr>
      <t>;</t>
    </r>
    <r>
      <rPr>
        <b/>
        <sz val="9"/>
        <color theme="1" tint="0.249977111117893"/>
        <rFont val="Roboto"/>
      </rPr>
      <t xml:space="preserve"> </t>
    </r>
    <r>
      <rPr>
        <b/>
        <sz val="9"/>
        <color theme="1" tint="0.249977111117893"/>
        <rFont val="Roboto"/>
      </rPr>
      <t>«Muy probable»</t>
    </r>
    <r>
      <rPr>
        <b/>
        <sz val="9"/>
        <color theme="1" tint="0.249977111117893"/>
        <rFont val="Roboto"/>
      </rPr>
      <t xml:space="preserve"> </t>
    </r>
    <r>
      <rPr>
        <sz val="9"/>
        <color theme="1" tint="0.249977111117893"/>
        <rFont val="Roboto"/>
      </rPr>
      <t xml:space="preserve"> si las pérdidas de cultivos/pastizales son probables</t>
    </r>
    <r>
      <rPr>
        <sz val="9"/>
        <color theme="1" tint="0.249977111117893"/>
        <rFont val="Roboto"/>
      </rPr>
      <t>;</t>
    </r>
    <r>
      <rPr>
        <sz val="9"/>
        <color theme="1" tint="0.249977111117893"/>
        <rFont val="Roboto"/>
      </rPr>
      <t xml:space="preserve"> </t>
    </r>
    <r>
      <rPr>
        <b/>
        <sz val="9"/>
        <color theme="1" tint="0.249977111117893"/>
        <rFont val="Roboto"/>
      </rPr>
      <t>«Probable»</t>
    </r>
    <r>
      <rPr>
        <sz val="9"/>
        <color theme="1" tint="0.249977111117893"/>
        <rFont val="Roboto"/>
      </rPr>
      <t xml:space="preserve"> si se han observado algunos daños en cultivos/pastizales</t>
    </r>
    <r>
      <rPr>
        <sz val="9"/>
        <color theme="1" tint="0.249977111117893"/>
        <rFont val="Roboto"/>
      </rPr>
      <t>;</t>
    </r>
    <r>
      <rPr>
        <sz val="9"/>
        <color theme="1" tint="0.249977111117893"/>
        <rFont val="Roboto"/>
      </rPr>
      <t xml:space="preserve"> y </t>
    </r>
    <r>
      <rPr>
        <b/>
        <sz val="9"/>
        <color theme="1" tint="0.249977111117893"/>
        <rFont val="Roboto"/>
      </rPr>
      <t>«No»</t>
    </r>
    <r>
      <rPr>
        <sz val="9"/>
        <color theme="1" tint="0.249977111117893"/>
        <rFont val="Roboto"/>
      </rPr>
      <t xml:space="preserve"> en todos los demás casos.</t>
    </r>
    <r>
      <rPr>
        <sz val="9"/>
        <color theme="1" tint="0.249977111117893"/>
        <rFont val="Roboto"/>
      </rPr>
      <t xml:space="preserve"> </t>
    </r>
  </si>
  <si>
    <t xml:space="preserve">Puntuación actual de sequía: </t>
  </si>
  <si>
    <t>Riesgo actual de sequía:</t>
  </si>
  <si>
    <t xml:space="preserve">¿Está ubicado el proyecto en una zona costera? </t>
  </si>
  <si>
    <t>Si NO, pase a P1.12</t>
  </si>
  <si>
    <r>
      <rPr>
        <b/>
        <sz val="13"/>
        <color theme="1"/>
        <rFont val="Roboto"/>
      </rPr>
      <t>Cuadro </t>
    </r>
    <r>
      <rPr>
        <b/>
        <sz val="13"/>
        <color theme="1"/>
        <rFont val="Roboto"/>
      </rPr>
      <t>1.3.</t>
    </r>
    <r>
      <rPr>
        <b/>
        <sz val="13"/>
        <color theme="1"/>
        <rFont val="Roboto"/>
      </rPr>
      <t xml:space="preserve"> </t>
    </r>
    <r>
      <rPr>
        <sz val="13"/>
        <color theme="1"/>
        <rFont val="Roboto"/>
      </rPr>
      <t xml:space="preserve"> </t>
    </r>
    <r>
      <rPr>
        <sz val="13"/>
        <color theme="1"/>
        <rFont val="Roboto"/>
      </rPr>
      <t>Exposición a inundaciones costeras, aumento del nivel del mar y marejadas</t>
    </r>
  </si>
  <si>
    <t>P1.8</t>
  </si>
  <si>
    <t xml:space="preserve">¿Está construido el proyecto en un litoral arenoso? ¿Ha retrocedido sustancialmente la línea de costa en los últimos 50 años? </t>
  </si>
  <si>
    <r>
      <rPr>
        <sz val="9"/>
        <color theme="1" tint="0.249977111117893"/>
        <rFont val="Roboto"/>
      </rPr>
      <t xml:space="preserve">Responda </t>
    </r>
    <r>
      <rPr>
        <b/>
        <sz val="9"/>
        <color theme="1" tint="0.249977111117893"/>
        <rFont val="Roboto"/>
      </rPr>
      <t>«Sí»</t>
    </r>
    <r>
      <rPr>
        <sz val="9"/>
        <color theme="1" tint="0.249977111117893"/>
        <rFont val="Roboto"/>
      </rPr>
      <t xml:space="preserve"> cuando haya indicios claros de que la costa se ha ido reduciendo</t>
    </r>
    <r>
      <rPr>
        <sz val="9"/>
        <color theme="1" tint="0.249977111117893"/>
        <rFont val="Roboto"/>
      </rPr>
      <t>, y</t>
    </r>
    <r>
      <rPr>
        <sz val="9"/>
        <color theme="1" tint="0.249977111117893"/>
        <rFont val="Roboto"/>
      </rPr>
      <t xml:space="preserve"> </t>
    </r>
    <r>
      <rPr>
        <sz val="9"/>
        <color theme="1" tint="0.249977111117893"/>
        <rFont val="Roboto"/>
      </rPr>
      <t>«No»</t>
    </r>
    <r>
      <rPr>
        <sz val="9"/>
        <color theme="1" tint="0.249977111117893"/>
        <rFont val="Roboto"/>
      </rPr>
      <t xml:space="preserve"> si no ha habido cambios obvios en la línea de </t>
    </r>
    <r>
      <rPr>
        <sz val="9"/>
        <color theme="1" tint="0.249977111117893"/>
        <rFont val="Roboto"/>
      </rPr>
      <t>costa en los últimos 50</t>
    </r>
    <r>
      <rPr>
        <sz val="9"/>
        <color theme="1" tint="0.249977111117893"/>
        <rFont val="Roboto"/>
      </rPr>
      <t> </t>
    </r>
    <r>
      <rPr>
        <sz val="9"/>
        <color theme="1" tint="0.249977111117893"/>
        <rFont val="Roboto"/>
      </rPr>
      <t>años.</t>
    </r>
    <r>
      <rPr>
        <sz val="9"/>
        <color theme="1" tint="0.249977111117893"/>
        <rFont val="Roboto"/>
      </rPr>
      <t xml:space="preserve"> </t>
    </r>
  </si>
  <si>
    <t>P1.9</t>
  </si>
  <si>
    <t>¿Es habitual que la zona del proyecto se vea afectada por mareas altas y olas destructivas provocadas por fuertes vientos?</t>
  </si>
  <si>
    <r>
      <rPr>
        <sz val="9"/>
        <color theme="1" tint="0.249977111117893"/>
        <rFont val="Roboto"/>
      </rPr>
      <t xml:space="preserve">Responda </t>
    </r>
    <r>
      <rPr>
        <b/>
        <sz val="9"/>
        <color theme="1" tint="0.249977111117893"/>
        <rFont val="Roboto"/>
      </rPr>
      <t>«</t>
    </r>
    <r>
      <rPr>
        <b/>
        <sz val="9"/>
        <color theme="1" tint="0.249977111117893"/>
        <rFont val="Roboto"/>
      </rPr>
      <t>SÍ</t>
    </r>
    <r>
      <rPr>
        <b/>
        <sz val="9"/>
        <color theme="1" tint="0.249977111117893"/>
        <rFont val="Roboto"/>
      </rPr>
      <t>»</t>
    </r>
    <r>
      <rPr>
        <sz val="9"/>
        <color theme="1" tint="0.249977111117893"/>
        <rFont val="Roboto"/>
      </rPr>
      <t xml:space="preserve"> cuando las mareas altas sean una amenaza habitual (y la protección costera insuficiente)</t>
    </r>
    <r>
      <rPr>
        <sz val="9"/>
        <color theme="1" tint="0.249977111117893"/>
        <rFont val="Roboto"/>
      </rPr>
      <t>;</t>
    </r>
    <r>
      <rPr>
        <sz val="9"/>
        <color theme="1" tint="0.249977111117893"/>
        <rFont val="Roboto"/>
      </rPr>
      <t xml:space="preserve"> </t>
    </r>
    <r>
      <rPr>
        <b/>
        <sz val="9"/>
        <color theme="1" tint="0.249977111117893"/>
        <rFont val="Roboto"/>
      </rPr>
      <t>«</t>
    </r>
    <r>
      <rPr>
        <b/>
        <sz val="9"/>
        <color theme="1" tint="0.249977111117893"/>
        <rFont val="Roboto"/>
      </rPr>
      <t>Muy</t>
    </r>
    <r>
      <rPr>
        <b/>
        <sz val="9"/>
        <color theme="1" tint="0.249977111117893"/>
        <rFont val="Roboto"/>
      </rPr>
      <t xml:space="preserve"> probable</t>
    </r>
    <r>
      <rPr>
        <b/>
        <sz val="9"/>
        <color theme="1" tint="0.249977111117893"/>
        <rFont val="Roboto"/>
      </rPr>
      <t>»</t>
    </r>
    <r>
      <rPr>
        <sz val="9"/>
        <color theme="1" tint="0.249977111117893"/>
        <rFont val="Roboto"/>
      </rPr>
      <t xml:space="preserve"> si la zona está protegida por una barrera natural (</t>
    </r>
    <r>
      <rPr>
        <sz val="9"/>
        <color theme="1" tint="0.249977111117893"/>
        <rFont val="Roboto"/>
      </rPr>
      <t>p. ej.,</t>
    </r>
    <r>
      <rPr>
        <sz val="9"/>
        <color theme="1" tint="0.249977111117893"/>
        <rFont val="Roboto"/>
      </rPr>
      <t xml:space="preserve"> dunas costeras o un estuario pantanoso) que ralentiza el flujo en tierra de las aguas </t>
    </r>
    <r>
      <rPr>
        <sz val="9"/>
        <color theme="1" tint="0.249977111117893"/>
        <rFont val="Roboto"/>
      </rPr>
      <t xml:space="preserve">pluviales </t>
    </r>
    <r>
      <rPr>
        <sz val="9"/>
        <color theme="1" tint="0.249977111117893"/>
        <rFont val="Roboto"/>
      </rPr>
      <t>y brinda una cierta protección</t>
    </r>
    <r>
      <rPr>
        <sz val="9"/>
        <color theme="1" tint="0.249977111117893"/>
        <rFont val="Roboto"/>
      </rPr>
      <t>;</t>
    </r>
    <r>
      <rPr>
        <sz val="9"/>
        <color theme="1" tint="0.249977111117893"/>
        <rFont val="Roboto"/>
      </rPr>
      <t xml:space="preserve"> </t>
    </r>
    <r>
      <rPr>
        <b/>
        <sz val="9"/>
        <color theme="1" tint="0.249977111117893"/>
        <rFont val="Roboto"/>
      </rPr>
      <t>«</t>
    </r>
    <r>
      <rPr>
        <b/>
        <sz val="9"/>
        <color theme="1" tint="0.249977111117893"/>
        <rFont val="Roboto"/>
      </rPr>
      <t>Probable</t>
    </r>
    <r>
      <rPr>
        <b/>
        <sz val="9"/>
        <color theme="1" tint="0.249977111117893"/>
        <rFont val="Roboto"/>
      </rPr>
      <t>»</t>
    </r>
    <r>
      <rPr>
        <b/>
        <sz val="9"/>
        <color theme="1" tint="0.249977111117893"/>
        <rFont val="Roboto"/>
      </rPr>
      <t xml:space="preserve"> </t>
    </r>
    <r>
      <rPr>
        <sz val="9"/>
        <color theme="1" tint="0.249977111117893"/>
        <rFont val="Roboto"/>
      </rPr>
      <t xml:space="preserve">si la zona está protegida por la costa (mediante cualquier combinación de soluciones artificiales y naturales); y </t>
    </r>
    <r>
      <rPr>
        <b/>
        <sz val="9"/>
        <color theme="1" tint="0.249977111117893"/>
        <rFont val="Roboto"/>
      </rPr>
      <t>«</t>
    </r>
    <r>
      <rPr>
        <b/>
        <sz val="9"/>
        <color theme="1" tint="0.249977111117893"/>
        <rFont val="Roboto"/>
      </rPr>
      <t>No</t>
    </r>
    <r>
      <rPr>
        <b/>
        <sz val="9"/>
        <color theme="1" tint="0.249977111117893"/>
        <rFont val="Roboto"/>
      </rPr>
      <t>»</t>
    </r>
    <r>
      <rPr>
        <sz val="9"/>
        <color theme="1" tint="0.249977111117893"/>
        <rFont val="Roboto"/>
      </rPr>
      <t xml:space="preserve"> si la zona no está expuesta a mareas altas ni a olas destructivas.</t>
    </r>
    <r>
      <rPr>
        <sz val="9"/>
        <color theme="1" tint="0.249977111117893"/>
        <rFont val="Roboto"/>
      </rPr>
      <t xml:space="preserve"> </t>
    </r>
  </si>
  <si>
    <t>P1.10</t>
  </si>
  <si>
    <t xml:space="preserve">¿Ha cambiado el campo de dunas de la zona en los últimos 20 años?   </t>
  </si>
  <si>
    <t xml:space="preserve">Dado que el oleaje erosiona la costa y el viento arrastra la arena tierra adentro, se espera que se formen más dunas en el litoral. Es habitual que las dunas se muevan tierra adentro en las regiones que sufren el impacto de marejadas y la erosión costera. Es muy probable que el aumento del nivel del mar acelere las tendencias. </t>
  </si>
  <si>
    <t>P1.11</t>
  </si>
  <si>
    <t xml:space="preserve">¿Está ubicado el proyecto en un acantilado costero vulnerable? </t>
  </si>
  <si>
    <r>
      <rPr>
        <sz val="9"/>
        <color theme="1" tint="0.249977111117893"/>
        <rFont val="Roboto"/>
      </rPr>
      <t xml:space="preserve">Responda </t>
    </r>
    <r>
      <rPr>
        <b/>
        <sz val="9"/>
        <color theme="1" tint="0.249977111117893"/>
        <rFont val="Roboto"/>
      </rPr>
      <t>«Sí»</t>
    </r>
    <r>
      <rPr>
        <sz val="9"/>
        <color theme="1" tint="0.249977111117893"/>
        <rFont val="Roboto"/>
      </rPr>
      <t xml:space="preserve"> cuando el proyecto esté ubicado en un acantilado costero vulnerable que experimenta frecuentes derrumbes de tierra y masas rocosas, agrietamientos pronunciados y formación de cuevas (señales de erosión costera y aumento del nivel del mar), y </t>
    </r>
    <r>
      <rPr>
        <b/>
        <sz val="9"/>
        <color theme="1" tint="0.249977111117893"/>
        <rFont val="Roboto"/>
      </rPr>
      <t xml:space="preserve">«No» </t>
    </r>
    <r>
      <rPr>
        <sz val="9"/>
        <color theme="1" tint="0.249977111117893"/>
        <rFont val="Roboto"/>
      </rPr>
      <t>en todos los demás casos.</t>
    </r>
    <r>
      <rPr>
        <sz val="9"/>
        <color theme="1" tint="0.249977111117893"/>
        <rFont val="Roboto"/>
      </rPr>
      <t xml:space="preserve"> </t>
    </r>
  </si>
  <si>
    <t xml:space="preserve">Puntuación de inundación costera: </t>
  </si>
  <si>
    <t>Riesgo de inundación costera:</t>
  </si>
  <si>
    <t>Proyecciones de cambio climático</t>
  </si>
  <si>
    <t>`</t>
  </si>
  <si>
    <r>
      <rPr>
        <b/>
        <sz val="13"/>
        <color rgb="FF000000"/>
        <rFont val="Roboto"/>
      </rPr>
      <t>Cuadro </t>
    </r>
    <r>
      <rPr>
        <b/>
        <sz val="13"/>
        <color rgb="FF000000"/>
        <rFont val="Roboto"/>
      </rPr>
      <t>1.4.</t>
    </r>
    <r>
      <rPr>
        <sz val="13"/>
        <color rgb="FF000000"/>
        <rFont val="Roboto"/>
      </rPr>
      <t xml:space="preserve"> </t>
    </r>
    <r>
      <rPr>
        <sz val="13"/>
        <color rgb="FF000000"/>
        <rFont val="Roboto"/>
      </rPr>
      <t>Proyecciones climáticas para el riesgo de inundaciones</t>
    </r>
  </si>
  <si>
    <t>Tendencia decreciente</t>
  </si>
  <si>
    <t>Tendencia creciente</t>
  </si>
  <si>
    <t>Multiplicador del cambio climático</t>
  </si>
  <si>
    <t xml:space="preserve">Confianza baja </t>
  </si>
  <si>
    <t xml:space="preserve">Confianza media </t>
  </si>
  <si>
    <t xml:space="preserve">Confianza alta </t>
  </si>
  <si>
    <t>P1.12</t>
  </si>
  <si>
    <r>
      <rPr>
        <sz val="9"/>
        <color rgb="FFC50DAB"/>
        <rFont val="Roboto"/>
      </rPr>
      <t>Tod</t>
    </r>
    <r>
      <rPr>
        <sz val="9"/>
        <color rgb="FFC50DAB"/>
        <rFont val="Roboto"/>
      </rPr>
      <t>as las ubicaciones</t>
    </r>
    <r>
      <rPr>
        <sz val="9"/>
        <color rgb="FFC50DAB"/>
        <rFont val="Roboto"/>
      </rPr>
      <t>:</t>
    </r>
    <r>
      <rPr>
        <sz val="9"/>
        <color rgb="FFC50DAB"/>
        <rFont val="Roboto"/>
      </rPr>
      <t xml:space="preserve"> </t>
    </r>
    <r>
      <rPr>
        <sz val="9"/>
        <color theme="1" tint="0.249977111117893"/>
        <rFont val="Roboto"/>
      </rPr>
      <t>¿Experimentará la región tormentas más fuertes y frecuentes en el futuro?</t>
    </r>
    <r>
      <rPr>
        <sz val="9"/>
        <color theme="1" tint="0.249977111117893"/>
        <rFont val="Roboto"/>
      </rPr>
      <t xml:space="preserve"> </t>
    </r>
    <r>
      <rPr>
        <sz val="9"/>
        <color theme="1" tint="0.249977111117893"/>
        <rFont val="Roboto"/>
      </rPr>
      <t>¿Dichas tendencias están aumentando o disminuyendo?</t>
    </r>
  </si>
  <si>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 xml:space="preserve">precipitaciones intensas </t>
    </r>
    <r>
      <rPr>
        <sz val="8"/>
        <color theme="1" tint="0.249977111117893"/>
        <rFont val="Roboto"/>
      </rPr>
      <t>para estimar el multiplicador del cambio climático.</t>
    </r>
  </si>
  <si>
    <t>P1.13</t>
  </si>
  <si>
    <r>
      <rPr>
        <sz val="9"/>
        <color rgb="FFC50DAB"/>
        <rFont val="Roboto"/>
      </rPr>
      <t>Regiones bajas cercanas a ríos y lagos:</t>
    </r>
    <r>
      <rPr>
        <sz val="9"/>
        <color theme="1" tint="0.249977111117893"/>
        <rFont val="Roboto"/>
      </rPr>
      <t xml:space="preserve"> </t>
    </r>
    <r>
      <rPr>
        <sz val="9"/>
        <color theme="1" tint="0.249977111117893"/>
        <rFont val="Roboto"/>
      </rPr>
      <t>¿Se prevé un aumento del riesgo de inundaciones fluviales?</t>
    </r>
    <r>
      <rPr>
        <sz val="9"/>
        <color theme="1" tint="0.249977111117893"/>
        <rFont val="Roboto"/>
      </rPr>
      <t xml:space="preserve"> </t>
    </r>
  </si>
  <si>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inundaciones fluviales</t>
    </r>
    <r>
      <rPr>
        <sz val="8"/>
        <color theme="1" tint="0.249977111117893"/>
        <rFont val="Roboto"/>
      </rPr>
      <t xml:space="preserve"> para estimar el multiplicador del cambio climático.</t>
    </r>
  </si>
  <si>
    <t xml:space="preserve">Puntuación futura de inundaciones: </t>
  </si>
  <si>
    <t xml:space="preserve">Riesgo futuro de inundaciones: </t>
  </si>
  <si>
    <r>
      <rPr>
        <b/>
        <sz val="13"/>
        <color rgb="FF000000"/>
        <rFont val="Roboto"/>
      </rPr>
      <t>Cuadro </t>
    </r>
    <r>
      <rPr>
        <b/>
        <sz val="13"/>
        <color rgb="FF000000"/>
        <rFont val="Roboto"/>
      </rPr>
      <t>1.5</t>
    </r>
    <r>
      <rPr>
        <sz val="13"/>
        <color rgb="FF000000"/>
        <rFont val="Roboto"/>
      </rPr>
      <t>.</t>
    </r>
    <r>
      <rPr>
        <sz val="13"/>
        <color rgb="FF000000"/>
        <rFont val="Roboto"/>
      </rPr>
      <t xml:space="preserve"> </t>
    </r>
    <r>
      <rPr>
        <sz val="13"/>
        <color rgb="FF000000"/>
        <rFont val="Roboto"/>
      </rPr>
      <t>Proyecciones climáticas sobre condiciones de sequía</t>
    </r>
  </si>
  <si>
    <t>P1.14</t>
  </si>
  <si>
    <r>
      <rPr>
        <sz val="9"/>
        <color theme="1"/>
        <rFont val="Roboto"/>
      </rPr>
      <t>¿</t>
    </r>
    <r>
      <rPr>
        <sz val="9"/>
        <color rgb="FF000000"/>
        <rFont val="Roboto"/>
      </rPr>
      <t>Se prevé que aumente el riesgo de sequía</t>
    </r>
    <r>
      <rPr>
        <sz val="9"/>
        <color theme="1"/>
        <rFont val="Roboto"/>
      </rPr>
      <t>?</t>
    </r>
  </si>
  <si>
    <r>
      <rPr>
        <sz val="8"/>
        <color theme="1" tint="0.249977111117893"/>
        <rFont val="Roboto"/>
      </rPr>
      <t xml:space="preserve">Consulte las proyecciones regionales del IPCC </t>
    </r>
    <r>
      <rPr>
        <sz val="8"/>
        <color theme="1" tint="0.249977111117893"/>
        <rFont val="Roboto"/>
      </rPr>
      <t xml:space="preserve">sobre </t>
    </r>
    <r>
      <rPr>
        <b/>
        <sz val="8"/>
        <color theme="1" tint="0.249977111117893"/>
        <rFont val="Roboto"/>
      </rPr>
      <t xml:space="preserve">aridez </t>
    </r>
    <r>
      <rPr>
        <sz val="8"/>
        <color theme="1" tint="0.249977111117893"/>
        <rFont val="Roboto"/>
      </rPr>
      <t>para estimar el multiplicador del cambio climático.</t>
    </r>
    <r>
      <rPr>
        <sz val="8"/>
        <color theme="1" tint="0.249977111117893"/>
        <rFont val="Roboto"/>
      </rPr>
      <t xml:space="preserve"> </t>
    </r>
    <r>
      <rPr>
        <sz val="8"/>
        <color theme="1" tint="0.249977111117893"/>
        <rFont val="Roboto"/>
      </rPr>
      <t xml:space="preserve">Si no están disponibles, base su respuesta en proyecciones anuales medias de temperatura/precipitaciones (es decir, </t>
    </r>
    <r>
      <rPr>
        <sz val="8"/>
        <color theme="1" tint="0.249977111117893"/>
        <rFont val="Roboto"/>
      </rPr>
      <t>cabe</t>
    </r>
    <r>
      <rPr>
        <sz val="8"/>
        <color theme="1" tint="0.249977111117893"/>
        <rFont val="Roboto"/>
      </rPr>
      <t xml:space="preserve"> esperar un aumento de las condiciones de sequía</t>
    </r>
    <r>
      <rPr>
        <sz val="8"/>
        <color theme="1" tint="0.249977111117893"/>
        <rFont val="Roboto"/>
      </rPr>
      <t xml:space="preserve"> si las temperaturas medias aumentan y las precipitaciones medias disminuyen al mismo tiempo).</t>
    </r>
    <r>
      <rPr>
        <sz val="8"/>
        <color theme="1" tint="0.249977111117893"/>
        <rFont val="Roboto"/>
      </rPr>
      <t xml:space="preserve"> </t>
    </r>
  </si>
  <si>
    <t>P1.15</t>
  </si>
  <si>
    <t>¿Cómo afectará el cambio climático a los patrones de precipitaciones medias anuales? ¿Se prevé que disminuyan las precipitaciones medias anuales?</t>
  </si>
  <si>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precipitaciones medias</t>
    </r>
    <r>
      <rPr>
        <sz val="8"/>
        <color theme="1" tint="0.249977111117893"/>
        <rFont val="Roboto"/>
      </rPr>
      <t xml:space="preserve"> para estimar el correspondiente multiplicador del cambio climático</t>
    </r>
    <r>
      <rPr>
        <vertAlign val="superscript"/>
        <sz val="8"/>
        <color theme="1" tint="0.249977111117893"/>
        <rFont val="Roboto"/>
      </rPr>
      <t>2</t>
    </r>
    <r>
      <rPr>
        <sz val="8"/>
        <color theme="1" tint="0.249977111117893"/>
        <rFont val="Roboto"/>
      </rPr>
      <t>.</t>
    </r>
    <r>
      <rPr>
        <sz val="8"/>
        <color theme="1" tint="0.249977111117893"/>
        <rFont val="Roboto"/>
      </rPr>
      <t xml:space="preserve"> </t>
    </r>
  </si>
  <si>
    <r>
      <rPr>
        <vertAlign val="superscript"/>
        <sz val="9"/>
        <color theme="1"/>
        <rFont val="Roboto"/>
      </rPr>
      <t>2</t>
    </r>
    <r>
      <rPr>
        <sz val="9"/>
        <color theme="1"/>
        <rFont val="Roboto"/>
      </rPr>
      <t xml:space="preserve"> Otra opción para usuarios con experiencia:</t>
    </r>
    <r>
      <rPr>
        <sz val="9"/>
        <color theme="1"/>
        <rFont val="Roboto"/>
      </rPr>
      <t xml:space="preserve"> </t>
    </r>
    <r>
      <rPr>
        <sz val="9"/>
        <color theme="1"/>
        <rFont val="Roboto"/>
      </rPr>
      <t>c</t>
    </r>
    <r>
      <rPr>
        <sz val="9"/>
        <color theme="1"/>
        <rFont val="Roboto"/>
      </rPr>
      <t xml:space="preserve">onsulte la base de datos nacional sobre el cambio climático y asigne una </t>
    </r>
    <r>
      <rPr>
        <sz val="9"/>
        <color theme="1"/>
        <rFont val="Roboto"/>
      </rPr>
      <t xml:space="preserve">puntuación al multiplicador del cambio climático </t>
    </r>
    <r>
      <rPr>
        <sz val="9"/>
        <color theme="1"/>
        <rFont val="Roboto"/>
      </rPr>
      <t>en función de</t>
    </r>
    <r>
      <rPr>
        <sz val="9"/>
        <color theme="1"/>
        <rFont val="Roboto"/>
      </rPr>
      <t xml:space="preserve"> la magnitud del cambio en el volumen total de precipitaciones anuales (o la tasa de cambio del volumen total de precipitaciones anuales) para un determinado escenario climático y horizonte temporal.</t>
    </r>
    <r>
      <rPr>
        <sz val="9"/>
        <color theme="1"/>
        <rFont val="Roboto"/>
      </rPr>
      <t xml:space="preserve"> </t>
    </r>
  </si>
  <si>
    <t>Puntuación futura de sequía:</t>
  </si>
  <si>
    <t xml:space="preserve">Riesgo futuro de sequía: </t>
  </si>
  <si>
    <r>
      <rPr>
        <b/>
        <sz val="13"/>
        <color rgb="FF000000"/>
        <rFont val="Roboto"/>
      </rPr>
      <t>Cuadro </t>
    </r>
    <r>
      <rPr>
        <b/>
        <sz val="13"/>
        <color rgb="FF000000"/>
        <rFont val="Roboto"/>
      </rPr>
      <t>1.6</t>
    </r>
    <r>
      <rPr>
        <sz val="13"/>
        <color rgb="FF000000"/>
        <rFont val="Roboto"/>
      </rPr>
      <t>.</t>
    </r>
    <r>
      <rPr>
        <sz val="13"/>
        <color rgb="FF000000"/>
        <rFont val="Roboto"/>
      </rPr>
      <t xml:space="preserve"> </t>
    </r>
    <r>
      <rPr>
        <sz val="13"/>
        <color rgb="FF000000"/>
        <rFont val="Roboto"/>
      </rPr>
      <t xml:space="preserve">Proyecciones climáticas de inundaciones costeras, </t>
    </r>
    <r>
      <rPr>
        <sz val="13"/>
        <color rgb="FF000000"/>
        <rFont val="Roboto"/>
      </rPr>
      <t xml:space="preserve">aumento </t>
    </r>
    <r>
      <rPr>
        <sz val="13"/>
        <color rgb="FF000000"/>
        <rFont val="Roboto"/>
      </rPr>
      <t>del nivel del mar y marejadas</t>
    </r>
  </si>
  <si>
    <t>P1.16</t>
  </si>
  <si>
    <t>¿Se prevé un aumento del riesgo de inundaciones costeras?</t>
  </si>
  <si>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 xml:space="preserve">inundaciones costeras </t>
    </r>
    <r>
      <rPr>
        <sz val="8"/>
        <color theme="1" tint="0.249977111117893"/>
        <rFont val="Roboto"/>
      </rPr>
      <t>para estimar el correspondiente multiplicador del cambio climático</t>
    </r>
    <r>
      <rPr>
        <vertAlign val="superscript"/>
        <sz val="8"/>
        <color theme="1" tint="0.249977111117893"/>
        <rFont val="Roboto"/>
      </rPr>
      <t>3</t>
    </r>
    <r>
      <rPr>
        <sz val="8"/>
        <color theme="1" tint="0.249977111117893"/>
        <rFont val="Roboto"/>
      </rPr>
      <t>.</t>
    </r>
  </si>
  <si>
    <t>P1.17</t>
  </si>
  <si>
    <t>¿Se prevé un aumento del nivel del mar en los próximos años?</t>
  </si>
  <si>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 xml:space="preserve">el </t>
    </r>
    <r>
      <rPr>
        <b/>
        <sz val="8"/>
        <color theme="1" tint="0.249977111117893"/>
        <rFont val="Roboto"/>
      </rPr>
      <t xml:space="preserve">nivel del mar </t>
    </r>
    <r>
      <rPr>
        <b/>
        <sz val="8"/>
        <color theme="1" tint="0.249977111117893"/>
        <rFont val="Roboto"/>
      </rPr>
      <t xml:space="preserve">relativo </t>
    </r>
    <r>
      <rPr>
        <sz val="8"/>
        <color theme="1" tint="0.249977111117893"/>
        <rFont val="Roboto"/>
      </rPr>
      <t>para estimar el correspondiente multiplicador del cambio climático.</t>
    </r>
  </si>
  <si>
    <t>P1.18</t>
  </si>
  <si>
    <t>¿Se prevé una intensificación de la erosión costera?</t>
  </si>
  <si>
    <r>
      <rPr>
        <sz val="8"/>
        <color theme="1" tint="0.249977111117893"/>
        <rFont val="Roboto"/>
      </rPr>
      <t xml:space="preserve">Consulte las proyecciones regionales del IPCC </t>
    </r>
    <r>
      <rPr>
        <sz val="8"/>
        <color theme="1" tint="0.249977111117893"/>
        <rFont val="Roboto"/>
      </rPr>
      <t xml:space="preserve">sobre </t>
    </r>
    <r>
      <rPr>
        <b/>
        <sz val="8"/>
        <color theme="1" tint="0.249977111117893"/>
        <rFont val="Roboto"/>
      </rPr>
      <t xml:space="preserve">erosión costera </t>
    </r>
    <r>
      <rPr>
        <sz val="8"/>
        <color theme="1" tint="0.249977111117893"/>
        <rFont val="Roboto"/>
      </rPr>
      <t>para estimar el correspondiente multiplicador del cambio climático.</t>
    </r>
  </si>
  <si>
    <t>Puntuación futura de inundaciones costeras:</t>
  </si>
  <si>
    <t xml:space="preserve">Riesgo futuro de inundaciones costeras: </t>
  </si>
  <si>
    <r>
      <rPr>
        <sz val="14"/>
        <color rgb="FF660033"/>
        <rFont val="Roboto"/>
      </rPr>
      <t xml:space="preserve">Protección frente al cambio climático de los proyectos de regeneración urbana </t>
    </r>
    <r>
      <rPr>
        <b/>
        <sz val="14"/>
        <color rgb="FF660033"/>
        <rFont val="Roboto"/>
      </rPr>
      <t>- Peligros relacionados con el agua</t>
    </r>
  </si>
  <si>
    <r>
      <rPr>
        <b/>
        <sz val="24"/>
        <color rgb="FF000000"/>
        <rFont val="Roboto"/>
      </rPr>
      <t>PASO</t>
    </r>
    <r>
      <rPr>
        <b/>
        <sz val="24"/>
        <color rgb="FF000000"/>
        <rFont val="Roboto"/>
      </rPr>
      <t> </t>
    </r>
    <r>
      <rPr>
        <b/>
        <sz val="24"/>
        <color rgb="FF000000"/>
        <rFont val="Roboto"/>
      </rPr>
      <t>2.</t>
    </r>
    <r>
      <rPr>
        <sz val="24"/>
        <color rgb="FF000000"/>
        <rFont val="Roboto"/>
      </rPr>
      <t xml:space="preserve"> </t>
    </r>
    <r>
      <rPr>
        <sz val="24"/>
        <color rgb="FF000000"/>
        <rFont val="Roboto"/>
      </rPr>
      <t xml:space="preserve">PUNTÚE </t>
    </r>
    <r>
      <rPr>
        <sz val="24"/>
        <color rgb="FF000000"/>
        <rFont val="Roboto"/>
      </rPr>
      <t xml:space="preserve">LA SENSIBILIDAD combinando los impactos y la capacidad de adaptación </t>
    </r>
    <r>
      <rPr>
        <sz val="24"/>
        <color rgb="FF000000"/>
        <rFont val="Roboto"/>
      </rPr>
      <t>inherente</t>
    </r>
  </si>
  <si>
    <r>
      <rPr>
        <b/>
        <sz val="13"/>
        <color theme="1"/>
        <rFont val="Roboto"/>
      </rPr>
      <t>Cuadro </t>
    </r>
    <r>
      <rPr>
        <b/>
        <sz val="13"/>
        <color theme="1"/>
        <rFont val="Roboto"/>
      </rPr>
      <t>2.1.</t>
    </r>
    <r>
      <rPr>
        <sz val="13"/>
        <color theme="1"/>
        <rFont val="Roboto"/>
      </rPr>
      <t xml:space="preserve"> </t>
    </r>
    <r>
      <rPr>
        <sz val="13"/>
        <color theme="1"/>
        <rFont val="Roboto"/>
      </rPr>
      <t>Evaluación de la sensibilidad a peligros relacionados con el agua basada en componentes</t>
    </r>
  </si>
  <si>
    <t>Selección de componentes</t>
  </si>
  <si>
    <t>Sensibilidad a precipitaciones extremas e inundaciones</t>
  </si>
  <si>
    <t>Capacidad de adaptación a precipitaciones extremas e inundaciones</t>
  </si>
  <si>
    <t xml:space="preserve">Puntuación de inundaciones  </t>
  </si>
  <si>
    <r>
      <rPr>
        <sz val="15"/>
        <color rgb="FF930352"/>
        <rFont val="Roboto"/>
      </rPr>
      <t xml:space="preserve">Continúe con la evaluación de las condiciones de </t>
    </r>
    <r>
      <rPr>
        <b/>
        <sz val="15"/>
        <color rgb="FF930352"/>
        <rFont val="Roboto"/>
      </rPr>
      <t>sequía</t>
    </r>
  </si>
  <si>
    <t>Sensibilidad a las sequías</t>
  </si>
  <si>
    <t>Capacidad de adaptación a las sequías</t>
  </si>
  <si>
    <t xml:space="preserve">Puntuación de sequía  </t>
  </si>
  <si>
    <r>
      <rPr>
        <sz val="15"/>
        <color rgb="FF930352"/>
        <rFont val="Roboto"/>
      </rPr>
      <t>Continúe con la evaluación de</t>
    </r>
    <r>
      <rPr>
        <sz val="15"/>
        <color rgb="FF930352"/>
        <rFont val="Roboto"/>
      </rPr>
      <t>l</t>
    </r>
    <r>
      <rPr>
        <sz val="15"/>
        <color rgb="FF930352"/>
        <rFont val="Roboto"/>
      </rPr>
      <t xml:space="preserve"> </t>
    </r>
    <r>
      <rPr>
        <b/>
        <sz val="15"/>
        <color rgb="FF930352"/>
        <rFont val="Roboto"/>
      </rPr>
      <t xml:space="preserve"> </t>
    </r>
    <r>
      <rPr>
        <b/>
        <sz val="15"/>
        <color rgb="FF930352"/>
        <rFont val="Roboto"/>
      </rPr>
      <t xml:space="preserve">aumento </t>
    </r>
    <r>
      <rPr>
        <b/>
        <sz val="15"/>
        <color rgb="FF930352"/>
        <rFont val="Roboto"/>
      </rPr>
      <t>del nivel del mar y de las marejadas</t>
    </r>
  </si>
  <si>
    <t>Sensibilidad al aumento del nivel del mar y a las marejadas</t>
  </si>
  <si>
    <t>Capacidad de adaptación al aumento del nivel del mar y a las marejadas</t>
  </si>
  <si>
    <t xml:space="preserve">Puntuación del aumento del nivel del mar  </t>
  </si>
  <si>
    <t>Indique su puntuación en las celdas blancas</t>
  </si>
  <si>
    <t>P2.1</t>
  </si>
  <si>
    <t>P2.2</t>
  </si>
  <si>
    <t>P2.3</t>
  </si>
  <si>
    <t>P2.4</t>
  </si>
  <si>
    <t>P2.5</t>
  </si>
  <si>
    <t>P2.6</t>
  </si>
  <si>
    <t>P2.7</t>
  </si>
  <si>
    <t>P2.8</t>
  </si>
  <si>
    <t>P2.9</t>
  </si>
  <si>
    <t>P2.10</t>
  </si>
  <si>
    <t>P2.11</t>
  </si>
  <si>
    <t>P2.12</t>
  </si>
  <si>
    <t>P2.13</t>
  </si>
  <si>
    <t>P2.14</t>
  </si>
  <si>
    <t>P2.15</t>
  </si>
  <si>
    <t>P2.16</t>
  </si>
  <si>
    <t>P2.17</t>
  </si>
  <si>
    <t>P2.18</t>
  </si>
  <si>
    <t>P2.19</t>
  </si>
  <si>
    <t>P2.20</t>
  </si>
  <si>
    <t>P2.21</t>
  </si>
  <si>
    <t>P2.22</t>
  </si>
  <si>
    <t>P2.23</t>
  </si>
  <si>
    <t>Seleccione N/A en el menú desplegable para desactivar los componentes que no son aplicables al proyecto en cuestión.</t>
  </si>
  <si>
    <t xml:space="preserve">Basándose en experiencias anteriores, ¿cabe esperar que el componente siga siendo funcional (o sufra daños mínimos) en caso de inundación? </t>
  </si>
  <si>
    <t>¿Es el componente resistente al agua (es decir, sigue funcionando incluso cuando está expuesto a grandes cantidades de agua o cuando está inundado)?</t>
  </si>
  <si>
    <t xml:space="preserve">¿Se ha diseñado el componente para resistir el aumento de fenómenos relacionados con el agua (como impactos de empujes y flotabilidad)? </t>
  </si>
  <si>
    <t xml:space="preserve">¿Puede el componente impedir o desviar el caudal de agua (p. ej., con desagües, bombas, compuertas, etc.)? </t>
  </si>
  <si>
    <t xml:space="preserve">Puntuación media de la sensibilidad </t>
  </si>
  <si>
    <t>Sensibilidad del componente</t>
  </si>
  <si>
    <t>¿Se ha incluido en el diseño del componente alguna de las medidas de adaptación (indicadas en el cuadro 4.2 del paso 4)?</t>
  </si>
  <si>
    <t xml:space="preserve">¿Con qué rapidez puede recuperar el componente la plena operatividad? </t>
  </si>
  <si>
    <t xml:space="preserve">¿Existen sistemas redundantes que puedan reducir el impacto en caso de fallos en el componente? </t>
  </si>
  <si>
    <t>En caso de fallo, ¿puede sustituirse rápidamente el componente?</t>
  </si>
  <si>
    <t>Puntuación final de la sensibilidad</t>
  </si>
  <si>
    <t xml:space="preserve">Nivel final de sensibilidad </t>
  </si>
  <si>
    <t>Basándose en experiencias anteriores, ¿se verá afectado el componente durante un período de sequía prolongado?</t>
  </si>
  <si>
    <t>¿Desempeña el agua una función vital para la operatividad del componente? ¿Puede mantener el componente su operatividad cuando los recursos de agua son limitados?</t>
  </si>
  <si>
    <t>¿Explota/integra el componente soluciones de eficiencia hídrica? (p. ej., sistemas de riego inteligentes, bombas de alta eficiencia, recogida de las aguas pluviales, etc.)</t>
  </si>
  <si>
    <t>¿Existen sistemas redundantes que puedan reducir el impacto en caso de que el componente deje de funcionar?</t>
  </si>
  <si>
    <t>¿Existe un plan de contingencia en caso de escasez de agua (p. ej., uso de recursos hídricos alternativos para el funcionamiento del componente, implantación de operaciones que no requieran agua, etc.)?</t>
  </si>
  <si>
    <t>Basándose en experiencias anteriores, ¿cabe esperar que el componente siga siendo funcional (o sufra daños mínimos) en caso de mareas altas?</t>
  </si>
  <si>
    <t>¿Es el componente resistente al agua (es decir, sigue funcionando incluso cuando está expuesto a inundaciones compuestas o cuando está completamente inundado)?</t>
  </si>
  <si>
    <t xml:space="preserve">¿Se ha diseñado el componente para resistir oleajes más intensos? </t>
  </si>
  <si>
    <t xml:space="preserve">¿Puede el componente impedir o desviar el caudal de agua (p. ej., con desagües, bombas, compuertas/barreras, etc.)? </t>
  </si>
  <si>
    <t>¿Puede funcionar el componente con agua de baja calidad?</t>
  </si>
  <si>
    <t>COMPONENTE</t>
  </si>
  <si>
    <t>SELECCIÓN</t>
  </si>
  <si>
    <t>POSIBLES MODOS DE FALLO</t>
  </si>
  <si>
    <r>
      <rPr>
        <sz val="9"/>
        <color theme="0"/>
        <rFont val="Roboto"/>
      </rPr>
      <t>[0</t>
    </r>
    <r>
      <rPr>
        <b/>
        <sz val="9"/>
        <color theme="0"/>
        <rFont val="Roboto"/>
      </rPr>
      <t>:</t>
    </r>
    <r>
      <rPr>
        <sz val="9"/>
        <color theme="0"/>
        <rFont val="Roboto"/>
      </rPr>
      <t xml:space="preserve"> </t>
    </r>
    <r>
      <rPr>
        <sz val="9"/>
        <color theme="0"/>
        <rFont val="Roboto"/>
      </rPr>
      <t>S</t>
    </r>
    <r>
      <rPr>
        <sz val="9"/>
        <color theme="0"/>
        <rFont val="Roboto"/>
      </rPr>
      <t xml:space="preserve">í | </t>
    </r>
    <r>
      <rPr>
        <b/>
        <sz val="9"/>
        <color theme="0"/>
        <rFont val="Roboto"/>
      </rPr>
      <t>3</t>
    </r>
    <r>
      <rPr>
        <sz val="9"/>
        <color theme="0"/>
        <rFont val="Roboto"/>
      </rPr>
      <t>:</t>
    </r>
    <r>
      <rPr>
        <sz val="9"/>
        <color theme="0"/>
        <rFont val="Roboto"/>
      </rPr>
      <t xml:space="preserve"> </t>
    </r>
    <r>
      <rPr>
        <sz val="9"/>
        <color theme="0"/>
        <rFont val="Roboto"/>
      </rPr>
      <t>N</t>
    </r>
    <r>
      <rPr>
        <sz val="9"/>
        <color theme="0"/>
        <rFont val="Roboto"/>
      </rPr>
      <t>o]</t>
    </r>
  </si>
  <si>
    <r>
      <rPr>
        <sz val="9"/>
        <color theme="0"/>
        <rFont val="Roboto"/>
      </rPr>
      <t>[0:</t>
    </r>
    <r>
      <rPr>
        <sz val="9"/>
        <color theme="0"/>
        <rFont val="Roboto"/>
      </rPr>
      <t xml:space="preserve"> </t>
    </r>
    <r>
      <rPr>
        <sz val="9"/>
        <color theme="0"/>
        <rFont val="Roboto"/>
      </rPr>
      <t>S</t>
    </r>
    <r>
      <rPr>
        <sz val="9"/>
        <color theme="0"/>
        <rFont val="Roboto"/>
      </rPr>
      <t xml:space="preserve">í </t>
    </r>
    <r>
      <rPr>
        <b/>
        <sz val="9"/>
        <color theme="0"/>
        <rFont val="Roboto"/>
      </rPr>
      <t>| 1:</t>
    </r>
    <r>
      <rPr>
        <sz val="9"/>
        <color theme="0"/>
        <rFont val="Roboto"/>
      </rPr>
      <t xml:space="preserve"> </t>
    </r>
    <r>
      <rPr>
        <sz val="9"/>
        <color theme="0"/>
        <rFont val="Roboto"/>
      </rPr>
      <t>M</t>
    </r>
    <r>
      <rPr>
        <sz val="9"/>
        <color theme="0"/>
        <rFont val="Roboto"/>
      </rPr>
      <t xml:space="preserve">uy probable | </t>
    </r>
    <r>
      <rPr>
        <b/>
        <sz val="9"/>
        <color theme="0"/>
        <rFont val="Roboto"/>
      </rPr>
      <t>2:</t>
    </r>
    <r>
      <rPr>
        <sz val="9"/>
        <color theme="0"/>
        <rFont val="Roboto"/>
      </rPr>
      <t xml:space="preserve"> </t>
    </r>
    <r>
      <rPr>
        <sz val="9"/>
        <color theme="0"/>
        <rFont val="Roboto"/>
      </rPr>
      <t>P</t>
    </r>
    <r>
      <rPr>
        <sz val="9"/>
        <color theme="0"/>
        <rFont val="Roboto"/>
      </rPr>
      <t xml:space="preserve">robable | </t>
    </r>
    <r>
      <rPr>
        <b/>
        <sz val="9"/>
        <color theme="0"/>
        <rFont val="Roboto"/>
      </rPr>
      <t>3</t>
    </r>
    <r>
      <rPr>
        <sz val="9"/>
        <color theme="0"/>
        <rFont val="Roboto"/>
      </rPr>
      <t>:</t>
    </r>
    <r>
      <rPr>
        <sz val="9"/>
        <color theme="0"/>
        <rFont val="Roboto"/>
      </rPr>
      <t xml:space="preserve"> </t>
    </r>
    <r>
      <rPr>
        <sz val="9"/>
        <color theme="0"/>
        <rFont val="Roboto"/>
      </rPr>
      <t>N</t>
    </r>
    <r>
      <rPr>
        <sz val="9"/>
        <color theme="0"/>
        <rFont val="Roboto"/>
      </rPr>
      <t>o]</t>
    </r>
  </si>
  <si>
    <t>[0: Sí | 1: Muy probable | 2: Probable | 3: No]</t>
  </si>
  <si>
    <t>[0 - 3]</t>
  </si>
  <si>
    <t>[Bajo | Medio | Alto]</t>
  </si>
  <si>
    <t>[3: Sí, más de una medida de alta eficiencia | 2: Sí, al menos una medida de alta eficiencia | 1: Sí, al menos una medida de baja eficiencia | 0: Ninguna medida de adaptación]</t>
  </si>
  <si>
    <t>[0: El daño es permanente | 1: Tiempo de recuperación: varios días | 2: Tiempo de recuperación: ~1 día | 3: Tiempo de recuperación &lt; 1 día]</t>
  </si>
  <si>
    <t>[3: Sí | 2: Muy probable | 1: Probable | 0: No]</t>
  </si>
  <si>
    <t>[0-3]</t>
  </si>
  <si>
    <r>
      <rPr>
        <sz val="9"/>
        <color theme="0"/>
        <rFont val="Roboto"/>
      </rPr>
      <t>[0</t>
    </r>
    <r>
      <rPr>
        <b/>
        <sz val="9"/>
        <color theme="0"/>
        <rFont val="Roboto"/>
      </rPr>
      <t>:</t>
    </r>
    <r>
      <rPr>
        <sz val="9"/>
        <color theme="0"/>
        <rFont val="Roboto"/>
      </rPr>
      <t xml:space="preserve"> </t>
    </r>
    <r>
      <rPr>
        <sz val="9"/>
        <color theme="0"/>
        <rFont val="Roboto"/>
      </rPr>
      <t>N</t>
    </r>
    <r>
      <rPr>
        <sz val="9"/>
        <color theme="0"/>
        <rFont val="Roboto"/>
      </rPr>
      <t xml:space="preserve">o | </t>
    </r>
    <r>
      <rPr>
        <b/>
        <sz val="9"/>
        <color theme="0"/>
        <rFont val="Roboto"/>
      </rPr>
      <t>3</t>
    </r>
    <r>
      <rPr>
        <sz val="9"/>
        <color theme="0"/>
        <rFont val="Roboto"/>
      </rPr>
      <t>:</t>
    </r>
    <r>
      <rPr>
        <sz val="9"/>
        <color theme="0"/>
        <rFont val="Roboto"/>
      </rPr>
      <t xml:space="preserve"> </t>
    </r>
    <r>
      <rPr>
        <sz val="9"/>
        <color theme="0"/>
        <rFont val="Roboto"/>
      </rPr>
      <t>S</t>
    </r>
    <r>
      <rPr>
        <sz val="9"/>
        <color theme="0"/>
        <rFont val="Roboto"/>
      </rPr>
      <t>í]</t>
    </r>
  </si>
  <si>
    <r>
      <rPr>
        <sz val="9"/>
        <color theme="0"/>
        <rFont val="Roboto"/>
      </rPr>
      <t>[0</t>
    </r>
    <r>
      <rPr>
        <b/>
        <sz val="9"/>
        <color theme="0"/>
        <rFont val="Roboto"/>
      </rPr>
      <t>:</t>
    </r>
    <r>
      <rPr>
        <sz val="9"/>
        <color theme="0"/>
        <rFont val="Roboto"/>
      </rPr>
      <t xml:space="preserve"> </t>
    </r>
    <r>
      <rPr>
        <sz val="9"/>
        <color theme="0"/>
        <rFont val="Roboto"/>
      </rPr>
      <t>E</t>
    </r>
    <r>
      <rPr>
        <sz val="9"/>
        <color theme="0"/>
        <rFont val="Roboto"/>
      </rPr>
      <t xml:space="preserve">l agua </t>
    </r>
    <r>
      <rPr>
        <sz val="9"/>
        <color theme="0"/>
        <rFont val="Roboto"/>
      </rPr>
      <t xml:space="preserve">no es vital </t>
    </r>
    <r>
      <rPr>
        <sz val="9"/>
        <color theme="0"/>
        <rFont val="Roboto"/>
      </rPr>
      <t>| 1:</t>
    </r>
    <r>
      <rPr>
        <sz val="9"/>
        <color theme="0"/>
        <rFont val="Roboto"/>
      </rPr>
      <t xml:space="preserve"> </t>
    </r>
    <r>
      <rPr>
        <sz val="9"/>
        <color theme="0"/>
        <rFont val="Roboto"/>
      </rPr>
      <t>S</t>
    </r>
    <r>
      <rPr>
        <sz val="9"/>
        <color theme="0"/>
        <rFont val="Roboto"/>
      </rPr>
      <t>e verán afectadas operaciones que no son críticas | 2:</t>
    </r>
    <r>
      <rPr>
        <sz val="9"/>
        <color theme="0"/>
        <rFont val="Roboto"/>
      </rPr>
      <t xml:space="preserve"> </t>
    </r>
    <r>
      <rPr>
        <sz val="9"/>
        <color theme="0"/>
        <rFont val="Roboto"/>
      </rPr>
      <t>S</t>
    </r>
    <r>
      <rPr>
        <sz val="9"/>
        <color theme="0"/>
        <rFont val="Roboto"/>
      </rPr>
      <t xml:space="preserve">e verán afectadas operaciones que son críticas | </t>
    </r>
    <r>
      <rPr>
        <b/>
        <sz val="9"/>
        <color theme="0"/>
        <rFont val="Roboto"/>
      </rPr>
      <t>3</t>
    </r>
    <r>
      <rPr>
        <sz val="9"/>
        <color theme="0"/>
        <rFont val="Roboto"/>
      </rPr>
      <t>:</t>
    </r>
    <r>
      <rPr>
        <sz val="9"/>
        <color theme="0"/>
        <rFont val="Roboto"/>
      </rPr>
      <t xml:space="preserve"> </t>
    </r>
    <r>
      <rPr>
        <sz val="9"/>
        <color theme="0"/>
        <rFont val="Roboto"/>
      </rPr>
      <t>E</t>
    </r>
    <r>
      <rPr>
        <sz val="9"/>
        <color theme="0"/>
        <rFont val="Roboto"/>
      </rPr>
      <t>l agua es vital]</t>
    </r>
  </si>
  <si>
    <t>[0: Sí | 3: No]</t>
  </si>
  <si>
    <r>
      <rPr>
        <b/>
        <sz val="9"/>
        <color theme="1"/>
        <rFont val="Roboto"/>
      </rPr>
      <t>Plazas y espacios abiertos:</t>
    </r>
    <r>
      <rPr>
        <b/>
        <sz val="9"/>
        <color theme="1"/>
        <rFont val="Roboto"/>
      </rPr>
      <t xml:space="preserve"> </t>
    </r>
    <r>
      <rPr>
        <sz val="9"/>
        <color theme="1"/>
        <rFont val="Roboto"/>
      </rPr>
      <t>e</t>
    </r>
    <r>
      <rPr>
        <sz val="9"/>
        <color theme="1"/>
        <rFont val="Roboto"/>
      </rPr>
      <t>spacios abiertos públicamente accesibles, usualmente pavimentados con poca o nada de vegetación.</t>
    </r>
    <r>
      <rPr>
        <sz val="9"/>
        <color theme="1"/>
        <rFont val="Roboto"/>
      </rPr>
      <t xml:space="preserve"> </t>
    </r>
    <r>
      <rPr>
        <sz val="9"/>
        <color theme="1"/>
        <rFont val="Roboto"/>
      </rPr>
      <t>Pueden combinarse con parques y jardines.</t>
    </r>
  </si>
  <si>
    <t>Activo</t>
  </si>
  <si>
    <t>Agua estancada y aumento de escorrentías. Riesgo de lesión para visitantes. Las superficies impermeables podrían empeorar aún más la situación.</t>
  </si>
  <si>
    <t>N/A</t>
  </si>
  <si>
    <t>(1) La escasez de agua incidirá en el mantenimiento de los espacios públicos, como la gestión del paisaje, el riego de plantaciones, la limpieza periódica y la explotación de fuentes públicas y lagos. (2) Degradación de los paisajes naturales (p. ej., desecación de árboles y plantaciones. (3) Menoscabo de la experiencia de los visitantes: desecación o gestión deficiente de estanques y cascadas, pérdida de espacios sombreados, cierre de fuentes y grifos de agua potable, descenso de la afluencia de visitantes.</t>
  </si>
  <si>
    <t xml:space="preserve">(1) Inundaciones más frecuentes (o permanentes) de las instalaciones, especialmente las ubicadas más cerca del litoral. Pérdida de bienes. (2) Erosión del paisaje costero que exige una amplia rehabilitación. (3) Peligro grave de muerte por ahogamiento (en caso de marejadas fuertes). (4) Falta de agua dulce para el riego de plantas (en caso de salinización de las aguas subterráneas). (5) Graves problemas de salud asociados al consumo de agua no potable de fuentes y estanques.  </t>
  </si>
  <si>
    <r>
      <rPr>
        <b/>
        <sz val="9"/>
        <color theme="1"/>
        <rFont val="Roboto"/>
      </rPr>
      <t>Parques y jardines:</t>
    </r>
    <r>
      <rPr>
        <b/>
        <sz val="9"/>
        <color theme="1"/>
        <rFont val="Roboto"/>
      </rPr>
      <t xml:space="preserve"> </t>
    </r>
    <r>
      <rPr>
        <sz val="9"/>
        <color theme="1"/>
        <rFont val="Roboto"/>
      </rPr>
      <t>e</t>
    </r>
    <r>
      <rPr>
        <sz val="9"/>
        <color theme="1"/>
        <rFont val="Roboto"/>
      </rPr>
      <t>spacios verdes públicos destinados a fines recreativos o de conservación (como deportes, p</t>
    </r>
    <r>
      <rPr>
        <sz val="9"/>
        <color theme="1"/>
        <rFont val="Roboto"/>
      </rPr>
      <t>í</t>
    </r>
    <r>
      <rPr>
        <sz val="9"/>
        <color theme="1"/>
        <rFont val="Roboto"/>
      </rPr>
      <t>cnic, etc.).</t>
    </r>
    <r>
      <rPr>
        <sz val="9"/>
        <color theme="1"/>
        <rFont val="Roboto"/>
      </rPr>
      <t xml:space="preserve">  </t>
    </r>
    <r>
      <rPr>
        <sz val="9"/>
        <color theme="1"/>
        <rFont val="Roboto"/>
      </rPr>
      <t>Pueden combinarse con plazas y otros espacios abiertos.</t>
    </r>
  </si>
  <si>
    <t>Inundación de zonas de baja altitud. Mayor riesgo de accidentes/lesiones. Fallos de seguridad en caso de apagones prolongados. En el caso de parques en montañas o laderas: las precipitaciones extremas podrían provocar corrimientos de tierras y desprendimientos de rocas que pueden obstaculizar actividades de excursionismo/senderismo. En casos extremos, cierre obligatorio del parque.</t>
  </si>
  <si>
    <t xml:space="preserve">(1) El estrés hídrico afecta a la flora y fauna: deterioro de la riqueza vegetal; pérdida de sumideros de carbono, merma de la capacidad fotosintética; migración de animales a nuevos lugares en busca de agua; degradación del paisaje de los parques y de los ecosistemas naturales en general. (2) Deterioro del atractivo y menor afluencia de visitantes. (3) Pérdida de zonas de sombra. (4) Mayor riesgo de inundaciones.  </t>
  </si>
  <si>
    <t xml:space="preserve">(1) Erosión del paisaje costero que exige una amplia rehabilitación de los parques costeros. (2) La salinización de las aguas subterráneas, provocada por el aumento del nivel del mar, puede afectar drásticamente a la diversidad vegetal ribereña del parque. Las especies vegetales sensibles podrían disminuir o desaparecer, perjudicando la estética natural y el carácter recreativo del parque. </t>
  </si>
  <si>
    <r>
      <rPr>
        <b/>
        <sz val="9"/>
        <color theme="1"/>
        <rFont val="Roboto"/>
      </rPr>
      <t>Edificios e infraestructuras auxiliares:</t>
    </r>
    <r>
      <rPr>
        <b/>
        <sz val="9"/>
        <color theme="1"/>
        <rFont val="Roboto"/>
      </rPr>
      <t xml:space="preserve">  </t>
    </r>
    <r>
      <rPr>
        <sz val="9"/>
        <color theme="1"/>
        <rFont val="Roboto"/>
      </rPr>
      <t>casetas técnicas</t>
    </r>
    <r>
      <rPr>
        <sz val="9"/>
        <color theme="1"/>
        <rFont val="Roboto"/>
      </rPr>
      <t>, almacenes, aparcamientos, aparca</t>
    </r>
    <r>
      <rPr>
        <sz val="9"/>
        <color theme="1"/>
        <rFont val="Roboto"/>
      </rPr>
      <t>bicicletas, quioscos, pequeños polideportivos cubiertos, pasarelas, etc.</t>
    </r>
  </si>
  <si>
    <r>
      <rPr>
        <b/>
        <sz val="9"/>
        <color rgb="FF000000"/>
        <rFont val="Roboto"/>
      </rPr>
      <t>A. Espacios interiores/exteriores</t>
    </r>
    <r>
      <rPr>
        <b/>
        <sz val="9"/>
        <color rgb="FF000000"/>
        <rFont val="Roboto"/>
      </rPr>
      <t>:</t>
    </r>
    <r>
      <rPr>
        <sz val="9"/>
        <color rgb="FF000000"/>
        <rFont val="Roboto"/>
      </rPr>
      <t xml:space="preserve"> </t>
    </r>
    <r>
      <rPr>
        <sz val="9"/>
        <color rgb="FF000000"/>
        <rFont val="Roboto"/>
      </rPr>
      <t>e</t>
    </r>
    <r>
      <rPr>
        <sz val="9"/>
        <color rgb="FF000000"/>
        <rFont val="Roboto"/>
      </rPr>
      <t>ntrada de humedad/agua</t>
    </r>
    <r>
      <rPr>
        <sz val="9"/>
        <color rgb="FF000000"/>
        <rFont val="Roboto"/>
      </rPr>
      <t>;</t>
    </r>
    <r>
      <rPr>
        <sz val="9"/>
        <color rgb="FF000000"/>
        <rFont val="Roboto"/>
      </rPr>
      <t xml:space="preserve"> infestación/contaminación por moho; entradas inundadas; fugas de agua y agua estancada.</t>
    </r>
    <r>
      <rPr>
        <b/>
        <sz val="9"/>
        <color rgb="FF000000"/>
        <rFont val="Roboto"/>
      </rPr>
      <t xml:space="preserve"> </t>
    </r>
    <r>
      <rPr>
        <b/>
        <sz val="9"/>
        <color rgb="FF000000"/>
        <rFont val="Roboto"/>
      </rPr>
      <t>B. Puentes:</t>
    </r>
    <r>
      <rPr>
        <sz val="9"/>
        <color rgb="FF000000"/>
        <rFont val="Roboto"/>
      </rPr>
      <t xml:space="preserve"> </t>
    </r>
    <r>
      <rPr>
        <sz val="9"/>
        <color rgb="FF000000"/>
        <rFont val="Roboto"/>
      </rPr>
      <t>l</t>
    </r>
    <r>
      <rPr>
        <sz val="9"/>
        <color rgb="FF000000"/>
        <rFont val="Roboto"/>
      </rPr>
      <t xml:space="preserve">os puentes ribereños pueden resultar gravemente dañados por </t>
    </r>
    <r>
      <rPr>
        <sz val="9"/>
        <color rgb="FF000000"/>
        <rFont val="Roboto"/>
      </rPr>
      <t xml:space="preserve">precipitaciones intensas </t>
    </r>
    <r>
      <rPr>
        <sz val="9"/>
        <color rgb="FF000000"/>
        <rFont val="Roboto"/>
      </rPr>
      <t xml:space="preserve">y caudales fluviales elevados. Modos de fallo comunes: </t>
    </r>
    <r>
      <rPr>
        <sz val="9"/>
        <color rgb="FF000000"/>
        <rFont val="Roboto"/>
      </rPr>
      <t>socavación</t>
    </r>
    <r>
      <rPr>
        <sz val="9"/>
        <color rgb="FF000000"/>
        <rFont val="Roboto"/>
      </rPr>
      <t xml:space="preserve"> de la cimentación, dislocación de la cubierta, muelles dañados, retención de escombros.</t>
    </r>
    <r>
      <rPr>
        <sz val="9"/>
        <color rgb="FF000000"/>
        <rFont val="Roboto"/>
      </rPr>
      <t xml:space="preserve"> </t>
    </r>
    <r>
      <rPr>
        <sz val="9"/>
        <color rgb="FF000000"/>
        <rFont val="Roboto"/>
      </rPr>
      <t xml:space="preserve">En el caso de los puentes </t>
    </r>
    <r>
      <rPr>
        <sz val="9"/>
        <color rgb="FF000000"/>
        <rFont val="Roboto"/>
      </rPr>
      <t xml:space="preserve">considerados como </t>
    </r>
    <r>
      <rPr>
        <sz val="9"/>
        <color rgb="FF000000"/>
        <rFont val="Roboto"/>
      </rPr>
      <t>patrimonio cultural, las consecuencias de un fallo potencial podrían ser irreversibles.</t>
    </r>
    <r>
      <rPr>
        <sz val="9"/>
        <color rgb="FF000000"/>
        <rFont val="Roboto"/>
      </rPr>
      <t xml:space="preserve"> </t>
    </r>
  </si>
  <si>
    <t>(1) La salinización de las aguas subterráneas, provocada por el aumento del nivel del mar, agrava la escasez de suministro de agua, lo que afecta a los trabajos de limpieza y mantenimiento. (2) Experiencia negativa de los visitantes: acceso limitado a aseos y refugios en buen estado, escasez de agua potable, etc.</t>
  </si>
  <si>
    <t xml:space="preserve">(1) Daños estructurales graves en estructuras costeras provocados por maremotos e inundaciones del recinto. (2) Riesgo de cierre permanente de las instalaciones costeras ubicadas en la zona de marejadas. (3) Desaparición de nidos y hábitats naturales. </t>
  </si>
  <si>
    <r>
      <rPr>
        <b/>
        <sz val="9"/>
        <color theme="1"/>
        <rFont val="Roboto"/>
      </rPr>
      <t>Equip</t>
    </r>
    <r>
      <rPr>
        <b/>
        <sz val="9"/>
        <color theme="1"/>
        <rFont val="Roboto"/>
      </rPr>
      <t>os</t>
    </r>
    <r>
      <rPr>
        <b/>
        <sz val="9"/>
        <color theme="1"/>
        <rFont val="Roboto"/>
      </rPr>
      <t xml:space="preserve">: </t>
    </r>
    <r>
      <rPr>
        <sz val="9"/>
        <color theme="1"/>
        <rFont val="Roboto"/>
      </rPr>
      <t>componentes de iluminación, vallas, aparatos de aire acondicionado de las instalaciones interiores, equipos electromecánicos para piscinas, etc.</t>
    </r>
  </si>
  <si>
    <t>Mal funcionamiento o parada de instalaciones y equipos que requieren electricidad (p. ej., vallas eléctricas, bombas y calentadores de piscinas, etc.). Daños por cortocircuito de equipos eléctricos. Pérdida de servicios de comunicaciones.</t>
  </si>
  <si>
    <t>Pérdida/daño de equipos</t>
  </si>
  <si>
    <r>
      <rPr>
        <b/>
        <sz val="9"/>
        <color theme="1"/>
        <rFont val="Roboto"/>
      </rPr>
      <t>Mobiliario urbano:</t>
    </r>
    <r>
      <rPr>
        <b/>
        <sz val="9"/>
        <color theme="1"/>
        <rFont val="Roboto"/>
      </rPr>
      <t xml:space="preserve"> </t>
    </r>
    <r>
      <rPr>
        <sz val="9"/>
        <color theme="1"/>
        <rFont val="Roboto"/>
      </rPr>
      <t>mesas y bancos fijos, fuentes, jardineras, señales y paneles informativos, paradas de autobús dentro de los límites del proyecto, plataformas de observación, etc.</t>
    </r>
  </si>
  <si>
    <t xml:space="preserve">Deterioro del mobiliario de madera por el agua. Daños por cortocircuito en carteles electrónicos si se moja el cableado. Desestabilización de plataformas de observación por escorrentías superficiales en laderas. Sumersión de jardineras y pérdida de vegetación. </t>
  </si>
  <si>
    <t>La escasez de agua afectará a la frecuencia de los trabajos de limpieza.</t>
  </si>
  <si>
    <t xml:space="preserve">Pérdida de bienes. Cierre de las plataformas de observación si se consideran inseguras. </t>
  </si>
  <si>
    <t>Espacios verdes en vías peatonales/ciclables, aceras, calles peatonales y bordes de las carreteras.</t>
  </si>
  <si>
    <t xml:space="preserve">Anegación de aceras y caminos. Aceras y vías peatonales sumergidas. Calles llenas de escombros. Desniveles y baches. Corrientes de agua en las calles arrollando coches y golpeando a gente. Mayor riesgo de lesiones graves. Pérdida de vegetación (cuando las plantas están expuestas al agua estancada durante largos períodos de tiempo). Unos suelos excesivamente mojados también favorecen el crecimiento de hongos. Reducidas tasas de supervivencia de nuevas plantas. </t>
  </si>
  <si>
    <t>(1) La escasez de agua afectará a la frecuencia de limpieza de senderos y calles. (2) Aumento del estrés hídrico en plantas y deterioro a largo plazo de las zonas verdes. (3) Deterioro estético de los parques.</t>
  </si>
  <si>
    <t xml:space="preserve">Las carreteras y los bienes costeros pueden sufrir graves daños, derrumbarse o desaparecer al avanzar el litoral tierra adentro.   </t>
  </si>
  <si>
    <r>
      <rPr>
        <b/>
        <sz val="9"/>
        <color rgb="FF242424"/>
        <rFont val="Roboto"/>
      </rPr>
      <t>Parques infantiles e instalaciones deportivas al aire libre</t>
    </r>
    <r>
      <rPr>
        <sz val="9"/>
        <color rgb="FF242424"/>
        <rFont val="Roboto"/>
      </rPr>
      <t xml:space="preserve"> (incluidos equipos </t>
    </r>
    <r>
      <rPr>
        <i/>
        <sz val="9"/>
        <color rgb="FF242424"/>
        <rFont val="Roboto"/>
      </rPr>
      <t>fitness</t>
    </r>
    <r>
      <rPr>
        <sz val="9"/>
        <color rgb="FF242424"/>
        <rFont val="Roboto"/>
      </rPr>
      <t>, campos fútbol y baloncesto, pistas de voleibol, canchas de tenis y pádel, piscinas, etc.)</t>
    </r>
    <r>
      <rPr>
        <sz val="9"/>
        <color rgb="FF242424"/>
        <rFont val="Roboto"/>
      </rPr>
      <t>.</t>
    </r>
  </si>
  <si>
    <t>Cierre temporal por inundación de parques infantiles y espacios de escasa elevación. Acceso restringido de visitantes para evitar accidentes.</t>
  </si>
  <si>
    <t xml:space="preserve">(1) La escasez de agua afectará al mantenimiento y a la limpieza periódica de los equipos. (2) Los parques infantiles mal mantenidos atraerán menos visitantes.(3) Menos agua para beber en las fuentes de las zonas de ejercicio físico al aire libre. (4) Deterioro general de la experiencia del visitante. </t>
  </si>
  <si>
    <t>(1) Cierre de instalaciones costeras situadas en la zona de erosión terrestre. (2) Efectos sobre la salud de los niños u otras personas por el consumo de agua no potable en los parques infantiles (captada en pozos afectados por la salinidad de las aguas subterráneas).</t>
  </si>
  <si>
    <r>
      <rPr>
        <b/>
        <sz val="9"/>
        <color theme="1"/>
        <rFont val="Roboto"/>
      </rPr>
      <t>Infraestructura</t>
    </r>
    <r>
      <rPr>
        <b/>
        <sz val="9"/>
        <color theme="1"/>
        <rFont val="Roboto"/>
      </rPr>
      <t>s</t>
    </r>
    <r>
      <rPr>
        <b/>
        <sz val="9"/>
        <color theme="1"/>
        <rFont val="Roboto"/>
      </rPr>
      <t xml:space="preserve"> azul</t>
    </r>
    <r>
      <rPr>
        <b/>
        <sz val="9"/>
        <color theme="1"/>
        <rFont val="Roboto"/>
      </rPr>
      <t>es</t>
    </r>
    <r>
      <rPr>
        <b/>
        <sz val="9"/>
        <color theme="1"/>
        <rFont val="Roboto"/>
      </rPr>
      <t>/verde</t>
    </r>
    <r>
      <rPr>
        <b/>
        <sz val="9"/>
        <color theme="1"/>
        <rFont val="Roboto"/>
      </rPr>
      <t>s</t>
    </r>
    <r>
      <rPr>
        <sz val="9"/>
        <color theme="1"/>
        <rFont val="Roboto"/>
      </rPr>
      <t xml:space="preserve"> (incluidos estanques artificiales, aliviaderos biológicos y otras soluciones basadas en la naturaleza).</t>
    </r>
  </si>
  <si>
    <t xml:space="preserve">En épocas de calor y humedad, los estanques pueden atraer mosquitos, lo que puede contribuir a la transmisión de enfermedades. </t>
  </si>
  <si>
    <t>Mayor riesgo de inundación cuando los períodos de sequía van seguidos de lluvias intensas. Niveles bajos de agua en los estanques. Pérdida de hábitats naturales.</t>
  </si>
  <si>
    <t xml:space="preserve">(1) La intrusión de agua marina en los acuíferos aumentará la concentración de sal en los estanques. (2) Los cambios en la estructura del ecosistema de los estanques de retención (debido al aumento de salinidad) podría repercutir en los caudales y la gestión de las aguas pluviales. (3) Menor disponibilidad de agua dulce para las actividades en los parques. </t>
  </si>
  <si>
    <t>P2.24</t>
  </si>
  <si>
    <t>P2.25</t>
  </si>
  <si>
    <t>P2.26</t>
  </si>
  <si>
    <t>Riesgo de interdependencia en caso de inundaciones</t>
  </si>
  <si>
    <t>P2.27</t>
  </si>
  <si>
    <t>P2.28</t>
  </si>
  <si>
    <t>Riesgo de interdependencia en caso de sequía</t>
  </si>
  <si>
    <t>P2.29</t>
  </si>
  <si>
    <t>P2.30</t>
  </si>
  <si>
    <t>P2.31</t>
  </si>
  <si>
    <t>Riesgo de interdependencia en caso de aumento del nivel del mar</t>
  </si>
  <si>
    <r>
      <rPr>
        <b/>
        <sz val="13"/>
        <color theme="1"/>
        <rFont val="Roboto"/>
      </rPr>
      <t>Cuadro </t>
    </r>
    <r>
      <rPr>
        <b/>
        <sz val="13"/>
        <color theme="1"/>
        <rFont val="Roboto"/>
      </rPr>
      <t>2.2.</t>
    </r>
    <r>
      <rPr>
        <sz val="13"/>
        <color theme="1"/>
        <rFont val="Roboto"/>
      </rPr>
      <t xml:space="preserve"> </t>
    </r>
    <r>
      <rPr>
        <sz val="13"/>
        <color theme="1"/>
        <rFont val="Roboto"/>
      </rPr>
      <t xml:space="preserve">Evaluación de interdependencias </t>
    </r>
    <r>
      <rPr>
        <sz val="13"/>
        <color theme="1"/>
        <rFont val="Roboto"/>
      </rPr>
      <t xml:space="preserve">en caso de </t>
    </r>
    <r>
      <rPr>
        <sz val="13"/>
        <color rgb="FF930352"/>
        <rFont val="Roboto"/>
      </rPr>
      <t>PRECIPITACIONES EXTREMAS E INUNDACIONES</t>
    </r>
  </si>
  <si>
    <t xml:space="preserve">Basándose en experiencias anteriores, ¿es habitual que el componente interdependiente interrumpa su funcionamiento durante fuertes tormentas e inundaciones?  </t>
  </si>
  <si>
    <t>¿En qué medida depende el proyecto de que el componente interdependiente esté operativo?</t>
  </si>
  <si>
    <t>¿Existe un plan de contingencia para garantizar la continuidad de la actividad en caso de fallo del componente interdependiente?</t>
  </si>
  <si>
    <t xml:space="preserve">Nivel de sensibilidad </t>
  </si>
  <si>
    <r>
      <rPr>
        <b/>
        <sz val="13"/>
        <color theme="1"/>
        <rFont val="Roboto"/>
      </rPr>
      <t xml:space="preserve">Cuadro </t>
    </r>
    <r>
      <rPr>
        <b/>
        <sz val="13"/>
        <color theme="1"/>
        <rFont val="Roboto"/>
      </rPr>
      <t>2.2b.</t>
    </r>
    <r>
      <rPr>
        <sz val="13"/>
        <color theme="1"/>
        <rFont val="Roboto"/>
      </rPr>
      <t xml:space="preserve"> </t>
    </r>
    <r>
      <rPr>
        <sz val="13"/>
        <color theme="1"/>
        <rFont val="Roboto"/>
      </rPr>
      <t>Evaluación de interdependencias</t>
    </r>
    <r>
      <rPr>
        <sz val="13"/>
        <color theme="1"/>
        <rFont val="Roboto"/>
      </rPr>
      <t xml:space="preserve"> en caso</t>
    </r>
    <r>
      <rPr>
        <sz val="13"/>
        <color theme="1"/>
        <rFont val="Roboto"/>
      </rPr>
      <t xml:space="preserve"> de </t>
    </r>
    <r>
      <rPr>
        <sz val="13"/>
        <color rgb="FF930352"/>
        <rFont val="Roboto"/>
      </rPr>
      <t>SEQUÍA</t>
    </r>
  </si>
  <si>
    <t>Según las previsiones de crecimiento demográfico y económico, ¿existe una tendencia al alza de la demanda de los consumidores en los próximos años?</t>
  </si>
  <si>
    <t xml:space="preserve">¿Se prevé un aumento de la actividad turística o una concentración de los flujos de viajeros en el futuro? </t>
  </si>
  <si>
    <r>
      <rPr>
        <b/>
        <sz val="13"/>
        <color theme="1"/>
        <rFont val="Roboto"/>
      </rPr>
      <t xml:space="preserve">Cuadro </t>
    </r>
    <r>
      <rPr>
        <b/>
        <sz val="13"/>
        <color theme="1"/>
        <rFont val="Roboto"/>
      </rPr>
      <t>2.2c.</t>
    </r>
    <r>
      <rPr>
        <sz val="13"/>
        <color theme="1"/>
        <rFont val="Roboto"/>
      </rPr>
      <t xml:space="preserve"> </t>
    </r>
    <r>
      <rPr>
        <sz val="13"/>
        <color theme="1"/>
        <rFont val="Roboto"/>
      </rPr>
      <t xml:space="preserve">Evaluación de interdependencias de </t>
    </r>
    <r>
      <rPr>
        <sz val="13"/>
        <color rgb="FF930352"/>
        <rFont val="Roboto"/>
      </rPr>
      <t xml:space="preserve">aumento </t>
    </r>
    <r>
      <rPr>
        <sz val="13"/>
        <color rgb="FF930352"/>
        <rFont val="Roboto"/>
      </rPr>
      <t>del nivel del mar y marejadas</t>
    </r>
  </si>
  <si>
    <t xml:space="preserve">¿Está ubicada la infraestructura interdependiente (o cualquiera de sus componentes críticos) en una zona de baja altitud que pueda estar expuesta a inundaciones permanentes? </t>
  </si>
  <si>
    <r>
      <rPr>
        <b/>
        <sz val="10"/>
        <color theme="0"/>
        <rFont val="Roboto"/>
      </rPr>
      <t>Infraestructura</t>
    </r>
    <r>
      <rPr>
        <b/>
        <sz val="10"/>
        <color theme="0"/>
        <rFont val="Roboto"/>
      </rPr>
      <t xml:space="preserve"> interdependiente</t>
    </r>
    <r>
      <rPr>
        <b/>
        <sz val="10"/>
        <color theme="0"/>
        <rFont val="Roboto"/>
      </rPr>
      <t xml:space="preserve"> </t>
    </r>
    <r>
      <rPr>
        <sz val="10"/>
        <color theme="0"/>
        <rFont val="Roboto"/>
      </rPr>
      <t>(ejemplos de componentes críticos)</t>
    </r>
  </si>
  <si>
    <r>
      <rPr>
        <sz val="9"/>
        <color theme="0"/>
        <rFont val="Roboto"/>
      </rPr>
      <t>[0</t>
    </r>
    <r>
      <rPr>
        <b/>
        <sz val="9"/>
        <color theme="0"/>
        <rFont val="Roboto"/>
      </rPr>
      <t>:</t>
    </r>
    <r>
      <rPr>
        <sz val="9"/>
        <color theme="0"/>
        <rFont val="Roboto"/>
      </rPr>
      <t xml:space="preserve"> </t>
    </r>
    <r>
      <rPr>
        <sz val="9"/>
        <color theme="0"/>
        <rFont val="Roboto"/>
      </rPr>
      <t xml:space="preserve">Perturbaciones </t>
    </r>
    <r>
      <rPr>
        <sz val="9"/>
        <color theme="0"/>
        <rFont val="Roboto"/>
      </rPr>
      <t xml:space="preserve">infrecuentes </t>
    </r>
    <r>
      <rPr>
        <sz val="9"/>
        <color theme="0"/>
        <rFont val="Roboto"/>
      </rPr>
      <t>| 1:</t>
    </r>
    <r>
      <rPr>
        <sz val="9"/>
        <color theme="0"/>
        <rFont val="Roboto"/>
      </rPr>
      <t xml:space="preserve"> </t>
    </r>
    <r>
      <rPr>
        <sz val="9"/>
        <color theme="0"/>
        <rFont val="Roboto"/>
      </rPr>
      <t xml:space="preserve">Perturbaciones </t>
    </r>
    <r>
      <rPr>
        <sz val="9"/>
        <color theme="0"/>
        <rFont val="Roboto"/>
      </rPr>
      <t xml:space="preserve">posibles, pero </t>
    </r>
    <r>
      <rPr>
        <sz val="9"/>
        <color theme="0"/>
        <rFont val="Roboto"/>
      </rPr>
      <t>de corta duración</t>
    </r>
    <r>
      <rPr>
        <sz val="9"/>
        <color theme="0"/>
        <rFont val="Roboto"/>
      </rPr>
      <t xml:space="preserve"> </t>
    </r>
    <r>
      <rPr>
        <sz val="9"/>
        <color theme="0"/>
        <rFont val="Roboto"/>
      </rPr>
      <t>| 2:</t>
    </r>
    <r>
      <rPr>
        <sz val="9"/>
        <color theme="0"/>
        <rFont val="Roboto"/>
      </rPr>
      <t xml:space="preserve"> </t>
    </r>
    <r>
      <rPr>
        <sz val="9"/>
        <color theme="0"/>
        <rFont val="Roboto"/>
      </rPr>
      <t xml:space="preserve">Perturbaciones </t>
    </r>
    <r>
      <rPr>
        <sz val="9"/>
        <color theme="0"/>
        <rFont val="Roboto"/>
      </rPr>
      <t>posibles</t>
    </r>
    <r>
      <rPr>
        <sz val="9"/>
        <color theme="0"/>
        <rFont val="Roboto"/>
      </rPr>
      <t xml:space="preserve"> </t>
    </r>
    <r>
      <rPr>
        <sz val="9"/>
        <color theme="0"/>
        <rFont val="Roboto"/>
      </rPr>
      <t xml:space="preserve">| </t>
    </r>
    <r>
      <rPr>
        <b/>
        <sz val="9"/>
        <color theme="0"/>
        <rFont val="Roboto"/>
      </rPr>
      <t>3</t>
    </r>
    <r>
      <rPr>
        <sz val="9"/>
        <color theme="0"/>
        <rFont val="Roboto"/>
      </rPr>
      <t>:</t>
    </r>
    <r>
      <rPr>
        <sz val="9"/>
        <color theme="0"/>
        <rFont val="Roboto"/>
      </rPr>
      <t xml:space="preserve"> </t>
    </r>
    <r>
      <rPr>
        <sz val="9"/>
        <color theme="0"/>
        <rFont val="Roboto"/>
      </rPr>
      <t xml:space="preserve">Perturbaciones </t>
    </r>
    <r>
      <rPr>
        <sz val="9"/>
        <color theme="0"/>
        <rFont val="Roboto"/>
      </rPr>
      <t xml:space="preserve">significativas </t>
    </r>
    <r>
      <rPr>
        <sz val="9"/>
        <color theme="0"/>
        <rFont val="Roboto"/>
      </rPr>
      <t>habituales]</t>
    </r>
  </si>
  <si>
    <r>
      <rPr>
        <sz val="9"/>
        <color theme="0"/>
        <rFont val="Roboto"/>
      </rPr>
      <t>[0:</t>
    </r>
    <r>
      <rPr>
        <sz val="9"/>
        <color theme="0"/>
        <rFont val="Roboto"/>
      </rPr>
      <t xml:space="preserve"> </t>
    </r>
    <r>
      <rPr>
        <sz val="9"/>
        <color theme="0"/>
        <rFont val="Roboto"/>
      </rPr>
      <t>S</t>
    </r>
    <r>
      <rPr>
        <sz val="9"/>
        <color theme="0"/>
        <rFont val="Roboto"/>
      </rPr>
      <t xml:space="preserve">í | </t>
    </r>
    <r>
      <rPr>
        <b/>
        <sz val="9"/>
        <color theme="0"/>
        <rFont val="Roboto"/>
      </rPr>
      <t>3</t>
    </r>
    <r>
      <rPr>
        <sz val="9"/>
        <color theme="0"/>
        <rFont val="Roboto"/>
      </rPr>
      <t>:</t>
    </r>
    <r>
      <rPr>
        <sz val="9"/>
        <color theme="0"/>
        <rFont val="Roboto"/>
      </rPr>
      <t xml:space="preserve"> </t>
    </r>
    <r>
      <rPr>
        <sz val="9"/>
        <color theme="0"/>
        <rFont val="Roboto"/>
      </rPr>
      <t>N</t>
    </r>
    <r>
      <rPr>
        <sz val="9"/>
        <color theme="0"/>
        <rFont val="Roboto"/>
      </rPr>
      <t>o]</t>
    </r>
  </si>
  <si>
    <t xml:space="preserve">[0: Bastante estable o decreciente | 1: Aumento ligero posible | 2: Aumento moderado posible| 3: Aumento sustancial]  </t>
  </si>
  <si>
    <r>
      <rPr>
        <sz val="9"/>
        <color theme="0"/>
        <rFont val="Roboto"/>
      </rPr>
      <t>[0</t>
    </r>
    <r>
      <rPr>
        <b/>
        <sz val="9"/>
        <color theme="0"/>
        <rFont val="Roboto"/>
      </rPr>
      <t>:</t>
    </r>
    <r>
      <rPr>
        <sz val="9"/>
        <color theme="0"/>
        <rFont val="Roboto"/>
      </rPr>
      <t xml:space="preserve"> </t>
    </r>
    <r>
      <rPr>
        <sz val="9"/>
        <color theme="0"/>
        <rFont val="Roboto"/>
      </rPr>
      <t>N</t>
    </r>
    <r>
      <rPr>
        <sz val="9"/>
        <color theme="0"/>
        <rFont val="Roboto"/>
      </rPr>
      <t>o | 1:</t>
    </r>
    <r>
      <rPr>
        <sz val="9"/>
        <color theme="0"/>
        <rFont val="Roboto"/>
      </rPr>
      <t xml:space="preserve"> </t>
    </r>
    <r>
      <rPr>
        <sz val="9"/>
        <color theme="0"/>
        <rFont val="Roboto"/>
      </rPr>
      <t>P</t>
    </r>
    <r>
      <rPr>
        <sz val="9"/>
        <color theme="0"/>
        <rFont val="Roboto"/>
      </rPr>
      <t xml:space="preserve">odrían verse afectados componentes </t>
    </r>
    <r>
      <rPr>
        <sz val="9"/>
        <color theme="0"/>
        <rFont val="Roboto"/>
      </rPr>
      <t xml:space="preserve">no </t>
    </r>
    <r>
      <rPr>
        <sz val="9"/>
        <color theme="0"/>
        <rFont val="Roboto"/>
      </rPr>
      <t>críticos</t>
    </r>
    <r>
      <rPr>
        <sz val="9"/>
        <color theme="0"/>
        <rFont val="Roboto"/>
      </rPr>
      <t xml:space="preserve"> </t>
    </r>
    <r>
      <rPr>
        <sz val="9"/>
        <color theme="0"/>
        <rFont val="Roboto"/>
      </rPr>
      <t>| 2:</t>
    </r>
    <r>
      <rPr>
        <sz val="9"/>
        <color theme="0"/>
        <rFont val="Roboto"/>
      </rPr>
      <t xml:space="preserve"> </t>
    </r>
    <r>
      <rPr>
        <sz val="9"/>
        <color theme="0"/>
        <rFont val="Roboto"/>
      </rPr>
      <t>S</t>
    </r>
    <r>
      <rPr>
        <sz val="9"/>
        <color theme="0"/>
        <rFont val="Roboto"/>
      </rPr>
      <t xml:space="preserve">e verán afectados algunos componentes </t>
    </r>
    <r>
      <rPr>
        <sz val="9"/>
        <color theme="0"/>
        <rFont val="Roboto"/>
      </rPr>
      <t>críticos</t>
    </r>
    <r>
      <rPr>
        <sz val="9"/>
        <color theme="0"/>
        <rFont val="Roboto"/>
      </rPr>
      <t xml:space="preserve"> </t>
    </r>
    <r>
      <rPr>
        <sz val="9"/>
        <color theme="0"/>
        <rFont val="Roboto"/>
      </rPr>
      <t xml:space="preserve">| </t>
    </r>
    <r>
      <rPr>
        <b/>
        <sz val="9"/>
        <color theme="0"/>
        <rFont val="Roboto"/>
      </rPr>
      <t>3</t>
    </r>
    <r>
      <rPr>
        <sz val="9"/>
        <color theme="0"/>
        <rFont val="Roboto"/>
      </rPr>
      <t>:</t>
    </r>
    <r>
      <rPr>
        <sz val="9"/>
        <color theme="0"/>
        <rFont val="Roboto"/>
      </rPr>
      <t xml:space="preserve"> </t>
    </r>
    <r>
      <rPr>
        <sz val="9"/>
        <color theme="0"/>
        <rFont val="Roboto"/>
      </rPr>
      <t>S</t>
    </r>
    <r>
      <rPr>
        <sz val="9"/>
        <color theme="0"/>
        <rFont val="Roboto"/>
      </rPr>
      <t>e verán afectados varios componentes</t>
    </r>
    <r>
      <rPr>
        <sz val="9"/>
        <color theme="0"/>
        <rFont val="Roboto"/>
      </rPr>
      <t xml:space="preserve"> críticos]</t>
    </r>
  </si>
  <si>
    <r>
      <rPr>
        <b/>
        <sz val="10"/>
        <color theme="1"/>
        <rFont val="Roboto"/>
      </rPr>
      <t xml:space="preserve">Red </t>
    </r>
    <r>
      <rPr>
        <b/>
        <sz val="10"/>
        <color theme="1"/>
        <rFont val="Roboto"/>
      </rPr>
      <t>eléctrica</t>
    </r>
    <r>
      <rPr>
        <b/>
        <sz val="10"/>
        <color theme="1"/>
        <rFont val="Roboto"/>
      </rPr>
      <t xml:space="preserve"> </t>
    </r>
    <r>
      <rPr>
        <sz val="10"/>
        <color theme="1"/>
        <rFont val="Roboto"/>
      </rPr>
      <t>(</t>
    </r>
    <r>
      <rPr>
        <sz val="10"/>
        <color theme="1"/>
        <rFont val="Roboto"/>
      </rPr>
      <t>p. ej.,</t>
    </r>
    <r>
      <rPr>
        <sz val="10"/>
        <color theme="1"/>
        <rFont val="Roboto"/>
      </rPr>
      <t xml:space="preserve"> subestación, línea eléctrica central, etc.)</t>
    </r>
  </si>
  <si>
    <t xml:space="preserve">Las precipitaciones extremas podrían generar escasez de electricidad o apagones, lo que a su vez puede provocar: fallos de seguridad; mal funcionamiento o parada de instalaciones y equipos que requieren electricidad (p. ej., vallas eléctricas, bombas y calentadores de piscinas, etc.). </t>
  </si>
  <si>
    <t xml:space="preserve">La escasez de electricidad o los apagones podrían provocar: fallos de seguridad; mal funcionamiento o parada de instalaciones y equipos que requieren electricidad (p. ej., vallas eléctricas, sistemas de bombeo, bombas y calentadores de piscinas, etc.). </t>
  </si>
  <si>
    <r>
      <rPr>
        <b/>
        <sz val="10"/>
        <color theme="1"/>
        <rFont val="Roboto"/>
      </rPr>
      <t xml:space="preserve">Conexiones de transporte </t>
    </r>
    <r>
      <rPr>
        <sz val="10"/>
        <color theme="1"/>
        <rFont val="Roboto"/>
      </rPr>
      <t>(</t>
    </r>
    <r>
      <rPr>
        <sz val="10"/>
        <color theme="1"/>
        <rFont val="Roboto"/>
      </rPr>
      <t>p. ej.,</t>
    </r>
    <r>
      <rPr>
        <sz val="10"/>
        <color theme="1"/>
        <rFont val="Roboto"/>
      </rPr>
      <t xml:space="preserve"> carretera de acceso crítico sin otra vía alternativa)</t>
    </r>
  </si>
  <si>
    <t>Tramos de carretera inundados y cierre de carreteras que se traducen en una accesibilidad restringida del proyecto y una menor afluencia de visitantes hasta que se restablezca el acceso por carretera.</t>
  </si>
  <si>
    <r>
      <rPr>
        <b/>
        <sz val="10"/>
        <color theme="1"/>
        <rFont val="Roboto"/>
      </rPr>
      <t>Conexiones de transporte</t>
    </r>
    <r>
      <rPr>
        <sz val="10"/>
        <color theme="1"/>
        <rFont val="Roboto"/>
      </rPr>
      <t>(</t>
    </r>
    <r>
      <rPr>
        <sz val="10"/>
        <color theme="1"/>
        <rFont val="Roboto"/>
      </rPr>
      <t>p. ej.,</t>
    </r>
    <r>
      <rPr>
        <sz val="10"/>
        <color theme="1"/>
        <rFont val="Roboto"/>
      </rPr>
      <t xml:space="preserve"> carretera de acceso crítico sin otra vía alternativa)</t>
    </r>
  </si>
  <si>
    <r>
      <rPr>
        <b/>
        <sz val="10"/>
        <color theme="1"/>
        <rFont val="Roboto"/>
      </rPr>
      <t xml:space="preserve">Conexiones de transporte </t>
    </r>
    <r>
      <rPr>
        <sz val="10"/>
        <color theme="1"/>
        <rFont val="Roboto"/>
      </rPr>
      <t>(</t>
    </r>
    <r>
      <rPr>
        <sz val="10"/>
        <color theme="1"/>
        <rFont val="Roboto"/>
      </rPr>
      <t>p. ej.,</t>
    </r>
    <r>
      <rPr>
        <sz val="10"/>
        <color theme="1"/>
        <rFont val="Roboto"/>
      </rPr>
      <t xml:space="preserve"> carretera de acceso de alta capacidad)</t>
    </r>
  </si>
  <si>
    <t>La inundación permanente de las conexiones de transporte podría cortar el acceso al proyecto de regeneración urbana (en caso de que no existan rutas alternativas).</t>
  </si>
  <si>
    <r>
      <rPr>
        <b/>
        <sz val="10"/>
        <color theme="1"/>
        <rFont val="Roboto"/>
      </rPr>
      <t xml:space="preserve">Redes de </t>
    </r>
    <r>
      <rPr>
        <b/>
        <sz val="10"/>
        <color theme="1"/>
        <rFont val="Roboto"/>
      </rPr>
      <t>agua</t>
    </r>
    <r>
      <rPr>
        <b/>
        <sz val="10"/>
        <color theme="1"/>
        <rFont val="Roboto"/>
      </rPr>
      <t>/</t>
    </r>
    <r>
      <rPr>
        <b/>
        <sz val="10"/>
        <color theme="1"/>
        <rFont val="Roboto"/>
      </rPr>
      <t xml:space="preserve">aguas residuales </t>
    </r>
    <r>
      <rPr>
        <sz val="10"/>
        <color theme="1"/>
        <rFont val="Roboto"/>
      </rPr>
      <t>(</t>
    </r>
    <r>
      <rPr>
        <sz val="10"/>
        <color theme="1"/>
        <rFont val="Roboto"/>
      </rPr>
      <t>p. ej.,</t>
    </r>
    <r>
      <rPr>
        <sz val="10"/>
        <color theme="1"/>
        <rFont val="Roboto"/>
      </rPr>
      <t xml:space="preserve"> conducciones de distribución de agua, estaciones de bombeo regionales, etc.)</t>
    </r>
  </si>
  <si>
    <t xml:space="preserve">Desbordamientos del alcantarillado. Inundación de componentes conectados (baños, centros deportivos, edificios administrativos, etc.).  </t>
  </si>
  <si>
    <t xml:space="preserve">La escasez de suministro de agua o el deterioro de la calidad hídrica podría incidir en el funcionamiento de los componentes/servicios que dependen del agua del proyecto de regeneración urbana. </t>
  </si>
  <si>
    <t xml:space="preserve">El aumento del nivel del mar y la intrusión de agua marina podría incidir en la disponibilidad de agua potable para el proyecto de regeneración urbana, incidiendo en las operaciones. </t>
  </si>
  <si>
    <r>
      <rPr>
        <b/>
        <sz val="24"/>
        <color rgb="FF000000"/>
        <rFont val="Roboto"/>
      </rPr>
      <t>PASO</t>
    </r>
    <r>
      <rPr>
        <b/>
        <sz val="24"/>
        <color rgb="FF000000"/>
        <rFont val="Roboto"/>
      </rPr>
      <t> </t>
    </r>
    <r>
      <rPr>
        <b/>
        <sz val="24"/>
        <color rgb="FF000000"/>
        <rFont val="Roboto"/>
      </rPr>
      <t>3.</t>
    </r>
    <r>
      <rPr>
        <sz val="24"/>
        <color rgb="FF000000"/>
        <rFont val="Roboto"/>
      </rPr>
      <t xml:space="preserve"> </t>
    </r>
    <r>
      <rPr>
        <sz val="24"/>
        <color rgb="FF000000"/>
        <rFont val="Roboto"/>
      </rPr>
      <t>EVAL</t>
    </r>
    <r>
      <rPr>
        <sz val="24"/>
        <color rgb="FF000000"/>
        <rFont val="Roboto"/>
      </rPr>
      <t>ÚE LOS</t>
    </r>
    <r>
      <rPr>
        <sz val="24"/>
        <color rgb="FF000000"/>
        <rFont val="Roboto"/>
      </rPr>
      <t xml:space="preserve"> RIESGOS </t>
    </r>
    <r>
      <rPr>
        <sz val="24"/>
        <color rgb="FF000000"/>
        <rFont val="Roboto"/>
      </rPr>
      <t>PROVOCADOS POR EL</t>
    </r>
    <r>
      <rPr>
        <sz val="24"/>
        <color rgb="FF000000"/>
        <rFont val="Roboto"/>
      </rPr>
      <t xml:space="preserve"> CAMBIO CLIMÁTICO</t>
    </r>
  </si>
  <si>
    <r>
      <rPr>
        <b/>
        <sz val="16"/>
        <color theme="1"/>
        <rFont val="Roboto"/>
      </rPr>
      <t>Cuadro </t>
    </r>
    <r>
      <rPr>
        <b/>
        <sz val="16"/>
        <color theme="1"/>
        <rFont val="Roboto"/>
      </rPr>
      <t xml:space="preserve">3.1 - Resumen del perfil de riesgo del proyecto </t>
    </r>
    <r>
      <rPr>
        <sz val="16"/>
        <color rgb="FF000000"/>
        <rFont val="Roboto"/>
      </rPr>
      <t xml:space="preserve">(cumplimentado automáticamente usando </t>
    </r>
    <r>
      <rPr>
        <sz val="16"/>
        <color rgb="FF000000"/>
        <rFont val="Roboto"/>
      </rPr>
      <t>la información introducida en</t>
    </r>
    <r>
      <rPr>
        <sz val="16"/>
        <color rgb="FF000000"/>
        <rFont val="Roboto"/>
      </rPr>
      <t xml:space="preserve"> las hojas anteriores)</t>
    </r>
  </si>
  <si>
    <t>PRECIPITACIONES EXTREMAS E INUNDACIONES</t>
  </si>
  <si>
    <t>SEQUÍAS</t>
  </si>
  <si>
    <t>AUMENTO DEL NIVEL DEL MAR Y MAREJADAS</t>
  </si>
  <si>
    <t>Puntuación de sensibilidad</t>
  </si>
  <si>
    <t>Puntuación de exposición</t>
  </si>
  <si>
    <t>Puntuación de riesgo</t>
  </si>
  <si>
    <t>Nivel de riesgo</t>
  </si>
  <si>
    <t>COMPONENTES</t>
  </si>
  <si>
    <t>[0 -3]</t>
  </si>
  <si>
    <t>[0 -9]</t>
  </si>
  <si>
    <t>Solo figuran en la lista componentes activos. Para activar/desactivar componentes diríjase a la pestaña Water-Step 2</t>
  </si>
  <si>
    <t>(Datos transferidos del paso 2)</t>
  </si>
  <si>
    <t>(Datos transferidos del paso 1)</t>
  </si>
  <si>
    <t>Riesgo = Sensibilidad x Exposición</t>
  </si>
  <si>
    <t>RIESGOS EXTERNOS</t>
  </si>
  <si>
    <t>Red eléctrica</t>
  </si>
  <si>
    <t>Conexiones de transporte</t>
  </si>
  <si>
    <t>Red de agua/aguas residuales</t>
  </si>
  <si>
    <t>RIESGOS INTERNOS</t>
  </si>
  <si>
    <r>
      <rPr>
        <b/>
        <sz val="24"/>
        <color rgb="FF000000"/>
        <rFont val="Roboto"/>
      </rPr>
      <t>PASO</t>
    </r>
    <r>
      <rPr>
        <b/>
        <sz val="24"/>
        <color rgb="FF000000"/>
        <rFont val="Roboto"/>
      </rPr>
      <t> </t>
    </r>
    <r>
      <rPr>
        <b/>
        <sz val="24"/>
        <color rgb="FF000000"/>
        <rFont val="Roboto"/>
      </rPr>
      <t>4.</t>
    </r>
    <r>
      <rPr>
        <sz val="24"/>
        <color rgb="FF000000"/>
        <rFont val="Roboto"/>
      </rPr>
      <t xml:space="preserve"> </t>
    </r>
    <r>
      <rPr>
        <sz val="24"/>
        <color rgb="FF000000"/>
        <rFont val="Roboto"/>
      </rPr>
      <t>SELECCIONE MEDIDAS DE ADAPTACIÓN Y COMPRUEBE LA</t>
    </r>
    <r>
      <rPr>
        <sz val="24"/>
        <color rgb="FF000000"/>
        <rFont val="Roboto"/>
      </rPr>
      <t xml:space="preserve"> PROTECCIÓN FRENTE AL CAMBIO CLIMÁTICO</t>
    </r>
  </si>
  <si>
    <t xml:space="preserve">Interdependencias </t>
  </si>
  <si>
    <t>Componentes del proyecto</t>
  </si>
  <si>
    <r>
      <rPr>
        <b/>
        <sz val="13"/>
        <color theme="1"/>
        <rFont val="Roboto"/>
      </rPr>
      <t>Cuadro </t>
    </r>
    <r>
      <rPr>
        <b/>
        <sz val="13"/>
        <color theme="1"/>
        <rFont val="Roboto"/>
      </rPr>
      <t xml:space="preserve">4.1 - </t>
    </r>
    <r>
      <rPr>
        <sz val="13"/>
        <color rgb="FF000000"/>
        <rFont val="Roboto"/>
      </rPr>
      <t xml:space="preserve">Lista de </t>
    </r>
    <r>
      <rPr>
        <sz val="13"/>
        <color rgb="FF000000"/>
        <rFont val="Roboto"/>
      </rPr>
      <t xml:space="preserve">comprobación </t>
    </r>
    <r>
      <rPr>
        <sz val="13"/>
        <color rgb="FF000000"/>
        <rFont val="Roboto"/>
      </rPr>
      <t xml:space="preserve">de </t>
    </r>
    <r>
      <rPr>
        <sz val="13"/>
        <color rgb="FF000000"/>
        <rFont val="Roboto"/>
      </rPr>
      <t xml:space="preserve">la </t>
    </r>
    <r>
      <rPr>
        <sz val="13"/>
        <color rgb="FF000000"/>
        <rFont val="Roboto"/>
      </rPr>
      <t>protección frente al cambio climático</t>
    </r>
  </si>
  <si>
    <r>
      <rPr>
        <b/>
        <sz val="11"/>
        <color theme="0"/>
        <rFont val="Roboto"/>
      </rPr>
      <t>Componentes</t>
    </r>
    <r>
      <rPr>
        <sz val="11"/>
        <color theme="0"/>
        <rFont val="Roboto"/>
      </rPr>
      <t xml:space="preserve"> (solo figuran en la lista componentes activos.</t>
    </r>
    <r>
      <rPr>
        <sz val="11"/>
        <color theme="0"/>
        <rFont val="Roboto"/>
      </rPr>
      <t xml:space="preserve"> </t>
    </r>
    <r>
      <rPr>
        <sz val="11"/>
        <color theme="0"/>
        <rFont val="Roboto"/>
      </rPr>
      <t xml:space="preserve">Para activar/desactivar componentes </t>
    </r>
    <r>
      <rPr>
        <sz val="11"/>
        <color theme="0"/>
        <rFont val="Roboto"/>
      </rPr>
      <t xml:space="preserve">diríjase a la pestaña </t>
    </r>
    <r>
      <rPr>
        <sz val="11"/>
        <color theme="0"/>
        <rFont val="Roboto"/>
      </rPr>
      <t>Water-Step 2)</t>
    </r>
  </si>
  <si>
    <t>Redes de agua/aguas residuales</t>
  </si>
  <si>
    <t>Protección frente al cambio climático: INUNDACIONES Y AUMENTO DEL NIVEL DEL MAR</t>
  </si>
  <si>
    <t>4.1a</t>
  </si>
  <si>
    <t>Alto</t>
  </si>
  <si>
    <t>4.1b</t>
  </si>
  <si>
    <t>4.2</t>
  </si>
  <si>
    <t>Medidas de adaptación para prevenir las PRECIPITACIONES EXTREMAS, LAS INUNDACIONES Y EL AUMENTO DEL NIVEL DEL MAR</t>
  </si>
  <si>
    <t>Indique hasta 10 medidas de adaptación aplicables de los cuadros 4.2 y 4.3</t>
  </si>
  <si>
    <t>…</t>
  </si>
  <si>
    <t>4.3</t>
  </si>
  <si>
    <t>Indique un nivel de eficiencia para las medidas seleccionadas</t>
  </si>
  <si>
    <r>
      <rPr>
        <b/>
        <sz val="10"/>
        <color rgb="FF000000"/>
        <rFont val="Calibri"/>
        <family val="2"/>
        <charset val="161"/>
        <scheme val="minor"/>
      </rPr>
      <t>Responda [</t>
    </r>
    <r>
      <rPr>
        <b/>
        <sz val="10"/>
        <color rgb="FF000000"/>
        <rFont val="Calibri"/>
        <family val="2"/>
        <charset val="161"/>
        <scheme val="minor"/>
      </rPr>
      <t>«</t>
    </r>
    <r>
      <rPr>
        <b/>
        <sz val="10"/>
        <color rgb="FF000000"/>
        <rFont val="Calibri"/>
        <family val="2"/>
        <charset val="161"/>
        <scheme val="minor"/>
      </rPr>
      <t>Bajo</t>
    </r>
    <r>
      <rPr>
        <b/>
        <sz val="10"/>
        <color rgb="FF000000"/>
        <rFont val="Calibri"/>
        <family val="2"/>
        <charset val="161"/>
        <scheme val="minor"/>
      </rPr>
      <t>»</t>
    </r>
    <r>
      <rPr>
        <b/>
        <sz val="10"/>
        <color rgb="FF000000"/>
        <rFont val="Calibri"/>
        <family val="2"/>
        <charset val="161"/>
        <scheme val="minor"/>
      </rPr>
      <t xml:space="preserve"> o </t>
    </r>
    <r>
      <rPr>
        <b/>
        <sz val="10"/>
        <color rgb="FF000000"/>
        <rFont val="Calibri"/>
        <family val="2"/>
        <charset val="161"/>
        <scheme val="minor"/>
      </rPr>
      <t>«</t>
    </r>
    <r>
      <rPr>
        <b/>
        <sz val="10"/>
        <color rgb="FF000000"/>
        <rFont val="Calibri"/>
        <family val="2"/>
        <charset val="161"/>
        <scheme val="minor"/>
      </rPr>
      <t>Alto</t>
    </r>
    <r>
      <rPr>
        <b/>
        <sz val="10"/>
        <color rgb="FF000000"/>
        <rFont val="Calibri"/>
        <family val="2"/>
        <charset val="161"/>
        <scheme val="minor"/>
      </rPr>
      <t>»</t>
    </r>
    <r>
      <rPr>
        <b/>
        <sz val="10"/>
        <color rgb="FF000000"/>
        <rFont val="Calibri"/>
        <family val="2"/>
        <charset val="161"/>
        <scheme val="minor"/>
      </rPr>
      <t>].</t>
    </r>
    <r>
      <rPr>
        <sz val="10"/>
        <color rgb="FF000000"/>
        <rFont val="Calibri"/>
        <family val="2"/>
        <charset val="161"/>
        <scheme val="minor"/>
      </rPr>
      <t xml:space="preserve"> </t>
    </r>
    <r>
      <rPr>
        <sz val="10"/>
        <color rgb="FF000000"/>
        <rFont val="Calibri"/>
        <family val="2"/>
        <charset val="161"/>
        <scheme val="minor"/>
      </rPr>
      <t>Deje en blanco si no se ha previsto ninguna medida de adaptación pare el componente específico.</t>
    </r>
  </si>
  <si>
    <t>4.4a</t>
  </si>
  <si>
    <t xml:space="preserve">Riesgo final de PRECIPITACIONES EXTREMAS E INUNDACIONES </t>
  </si>
  <si>
    <t>4.4b</t>
  </si>
  <si>
    <t>Riesgo final de AUMENTO DEL NIVEL DEL MAR Y MAREJADAS</t>
  </si>
  <si>
    <t xml:space="preserve">Protección frente al cambio climático: SEQUÍAS </t>
  </si>
  <si>
    <t>Medio</t>
  </si>
  <si>
    <t>4.5</t>
  </si>
  <si>
    <t>Bajo</t>
  </si>
  <si>
    <t>4.6</t>
  </si>
  <si>
    <t>Medidas de adaptación para combatir las SEQUÍAS</t>
  </si>
  <si>
    <t>4.7</t>
  </si>
  <si>
    <t>4.8</t>
  </si>
  <si>
    <t>Riesgo final de SEQUÍA</t>
  </si>
  <si>
    <r>
      <rPr>
        <b/>
        <sz val="13"/>
        <color theme="1"/>
        <rFont val="Roboto"/>
      </rPr>
      <t xml:space="preserve">Cuadro </t>
    </r>
    <r>
      <rPr>
        <b/>
        <sz val="13"/>
        <color theme="1"/>
        <rFont val="Roboto"/>
      </rPr>
      <t xml:space="preserve">4.2 - </t>
    </r>
    <r>
      <rPr>
        <sz val="13"/>
        <color theme="1"/>
        <rFont val="Roboto"/>
      </rPr>
      <t>Medidas de adaptación para</t>
    </r>
    <r>
      <rPr>
        <sz val="13"/>
        <color theme="1"/>
        <rFont val="Roboto"/>
      </rPr>
      <t xml:space="preserve"> la</t>
    </r>
    <r>
      <rPr>
        <sz val="13"/>
        <color theme="1"/>
        <rFont val="Roboto"/>
      </rPr>
      <t xml:space="preserve"> protección frente a inundaciones, sequías y </t>
    </r>
    <r>
      <rPr>
        <sz val="13"/>
        <color theme="1"/>
        <rFont val="Roboto"/>
      </rPr>
      <t xml:space="preserve">aumento </t>
    </r>
    <r>
      <rPr>
        <sz val="13"/>
        <color theme="1"/>
        <rFont val="Roboto"/>
      </rPr>
      <t>del nivel del mar</t>
    </r>
  </si>
  <si>
    <t>Lista de medidas de adaptación indicativas</t>
  </si>
  <si>
    <t>COSTE</t>
  </si>
  <si>
    <t>LIMITACIONES [SÍ | NO]</t>
  </si>
  <si>
    <t>Precipitaciones extremas e inundaciones</t>
  </si>
  <si>
    <t>[Caro | Barato]</t>
  </si>
  <si>
    <t>Indique su respuesta. En caso de respuesta positiva, especifique.</t>
  </si>
  <si>
    <t>Aumentar la capacidad de drenaje del proyecto (y de sus subcomponentes) para acomodar caudales de agua más intensos.</t>
  </si>
  <si>
    <t>Barato</t>
  </si>
  <si>
    <t>Explorar la aplicabilidad del sistema urbano de drenaje sostenible (SUDS) para protección contra inundaciones.</t>
  </si>
  <si>
    <t>Caro</t>
  </si>
  <si>
    <t xml:space="preserve">Invertir en infraestructuras azules/verdes (p. ej., jardines de lluvia, charcas, humedales artificiales, etc.) que puedan retener grandes cantidades de agua sobrante. </t>
  </si>
  <si>
    <t xml:space="preserve">Integrar la construcción de estanques artificiales en la planificación de la gestión de las aguas pluviales del proyecto. Instalar estanques de retención secos en espacios amplios y estanques de retención húmedos en parques más pequeños. </t>
  </si>
  <si>
    <t>Plantar vegetación para reducir el exceso de escorrentías.</t>
  </si>
  <si>
    <t>Aplicar medidas de control de mosquitos en estanques naturales y cuencas hidrográficas.</t>
  </si>
  <si>
    <t>Proteger parques infantiles y pistas al aire libre con barreras móviles contra inundaciones de bajo coste.</t>
  </si>
  <si>
    <t>Reubicar pistas y parques infantiles lejos de zonas inundables.</t>
  </si>
  <si>
    <t>Barato (si se realiza durante la fase de planificación)</t>
  </si>
  <si>
    <t>Invertir en lámparas y equipos solares para minimizar la dependencia de la red.</t>
  </si>
  <si>
    <t>Instalar sistemas de generación de energía de emergencia principales y de reserva para un suministro constante de electricidad y una recuperación ininterrumpida de funciones/sistemas críticos (p. ej., bombas, ventilación, vallas eléctricas, etc.).</t>
  </si>
  <si>
    <t>Establecer un sistema de bombeo para protección contra inundaciones. Equipar las bombas con energía de reserva para garantizar un funcionamiento constante incluso en caso de fallo de la red eléctrica.</t>
  </si>
  <si>
    <t>Aplicar aleaciones resistentes a la corrosión y materiales anticorrosión al mobiliario urbano y a los elementos estructurales expuestos.</t>
  </si>
  <si>
    <t>Instalar dispositivos antirreflujo en los sistemas de alcantarillado y aguas residuales.</t>
  </si>
  <si>
    <t>Medidas de adaptación adicionales para proyectos costeros afectados por el aumento del nivel del mar y marejadas</t>
  </si>
  <si>
    <t>Si el proyecto se encuentra en la trayectoria ascendente del nivel del mar, abandonar el proyecto o considerar su reubicación en un lugar más elevado.</t>
  </si>
  <si>
    <t>Elevar quioscos, estaciones de observación, aparcamientos, unidades de almacenamiento, etc.</t>
  </si>
  <si>
    <t>Estabilizar y mejorar el litoral (p. ej., usando humedales con plantas) para reducir la erosión.</t>
  </si>
  <si>
    <t>Utilizar sistemas de defensa contra las inundaciones (p. ej., sacos de arena o barreras de aluminio), escolleras o diques para protegerse de las inundaciones costeras.</t>
  </si>
  <si>
    <t>Preservar o restaurar la cubierta vegetal de las cuencas hidrográficas para gestionar escorrentías de aguaceros y reducir la erosión del suelo.</t>
  </si>
  <si>
    <t>Instalar un sistema de control de la contaminación del agua que emita alertas cuando la calidad del agua en estanques y acuíferos sea anormalmente baja.</t>
  </si>
  <si>
    <t>Protección frente a sequías</t>
  </si>
  <si>
    <t>Plantar vegetación tolerante a la sequía en jardines y cunetas ajardinadas.</t>
  </si>
  <si>
    <t>Aplicar métodos de jardinería sostenible (incluidas prácticas de conservación del agua; uso de plantas autóctonas que se adaptan mejor a las condiciones locales y necesitan menos agua, fertilizantes y mantenimiento).</t>
  </si>
  <si>
    <t>Utilizar sistemas de riego eficientes (por ejemplo riego por goteo) para reducir lo máximo posible las necesidades de agua y limitar las pérdidas por evaporación.</t>
  </si>
  <si>
    <t>Instalar depósitos de almacenamiento para hacer frente a un suministro insuficiente de agua potable debido a la frecuente escasez de agua.</t>
  </si>
  <si>
    <t>Adoptar medidas de recogida de aguas pluviales y utilizar agua recuperada (no potable) para el riego.</t>
  </si>
  <si>
    <t>Utilizar pavimentos de superficie lisa cuya limpieza requiere un menor consumo de agua.</t>
  </si>
  <si>
    <r>
      <rPr>
        <b/>
        <sz val="13"/>
        <color theme="1"/>
        <rFont val="Roboto"/>
      </rPr>
      <t>Cuadro </t>
    </r>
    <r>
      <rPr>
        <b/>
        <sz val="13"/>
        <color theme="1"/>
        <rFont val="Roboto"/>
      </rPr>
      <t>4.3.</t>
    </r>
    <r>
      <rPr>
        <sz val="13"/>
        <color theme="1"/>
        <rFont val="Roboto"/>
      </rPr>
      <t xml:space="preserve"> </t>
    </r>
    <r>
      <rPr>
        <sz val="13"/>
        <color theme="1"/>
        <rFont val="Roboto"/>
      </rPr>
      <t xml:space="preserve">Medidas de adaptación con soluciones </t>
    </r>
    <r>
      <rPr>
        <sz val="13"/>
        <color theme="1"/>
        <rFont val="Roboto"/>
      </rPr>
      <t>«sin arrepentimiento»</t>
    </r>
    <r>
      <rPr>
        <sz val="13"/>
        <color theme="1"/>
        <rFont val="Roboto"/>
      </rPr>
      <t xml:space="preserve"> (comunes para todos los </t>
    </r>
    <r>
      <rPr>
        <sz val="13"/>
        <color theme="1"/>
        <rFont val="Roboto"/>
      </rPr>
      <t xml:space="preserve">peligros </t>
    </r>
    <r>
      <rPr>
        <sz val="13"/>
        <color theme="1"/>
        <rFont val="Roboto"/>
      </rPr>
      <t>relacionados con el agua)</t>
    </r>
  </si>
  <si>
    <t>Soluciones «sin arrepentimiento»</t>
  </si>
  <si>
    <t>Disponer de suministros y equipos de reserva.</t>
  </si>
  <si>
    <t>Aplicar planes de contingencia para casos de pérdida de las vías de acceso y escasez prolongada de electricidad.</t>
  </si>
  <si>
    <t xml:space="preserve">Elaborar un plan de actuación en caso de emergencias: sistemas de alerta, protocolos de cierre, asignación de responsabilidades. </t>
  </si>
  <si>
    <t>Mejorar la eficiencia energética para alargar la operatividad con energía de reserva en caso de emergencias.</t>
  </si>
  <si>
    <r>
      <t xml:space="preserve">Invertir en energía renovable </t>
    </r>
    <r>
      <rPr>
        <i/>
        <sz val="10"/>
        <color theme="1"/>
        <rFont val="Roboto"/>
      </rPr>
      <t>in situ</t>
    </r>
    <r>
      <rPr>
        <sz val="10"/>
        <color theme="1"/>
        <rFont val="Roboto"/>
      </rPr>
      <t xml:space="preserve"> para minimizar la dependencia de la red eléctrica externa.</t>
    </r>
  </si>
  <si>
    <t>Establecer protocolos de inspección y mantenimiento periódicos.</t>
  </si>
  <si>
    <t>Elaborar planes de conservación del agua (en los que se detallen las prácticas de medición del agua y la hora del día para realizar actividades que requieran un uso intensivo de agua).</t>
  </si>
  <si>
    <r>
      <rPr>
        <sz val="14"/>
        <color rgb="FF660033"/>
        <rFont val="Roboto"/>
      </rPr>
      <t xml:space="preserve">Protección frente al cambio climático de los proyectos de regeneración urbana - </t>
    </r>
    <r>
      <rPr>
        <b/>
        <sz val="14"/>
        <color rgb="FF660033"/>
        <rFont val="Roboto"/>
      </rPr>
      <t>Peligros relacionados con la temperatura</t>
    </r>
  </si>
  <si>
    <r>
      <rPr>
        <b/>
        <sz val="13"/>
        <color theme="1"/>
        <rFont val="Roboto"/>
      </rPr>
      <t>Cuadro </t>
    </r>
    <r>
      <rPr>
        <b/>
        <sz val="13"/>
        <color theme="1"/>
        <rFont val="Roboto"/>
      </rPr>
      <t>1.1.</t>
    </r>
    <r>
      <rPr>
        <sz val="13"/>
        <color theme="1"/>
        <rFont val="Roboto"/>
      </rPr>
      <t xml:space="preserve"> </t>
    </r>
    <r>
      <rPr>
        <b/>
        <sz val="13"/>
        <color theme="1"/>
        <rFont val="Roboto"/>
      </rPr>
      <t>Exposición a</t>
    </r>
    <r>
      <rPr>
        <b/>
        <sz val="13"/>
        <color theme="1"/>
        <rFont val="Roboto"/>
      </rPr>
      <t>l</t>
    </r>
    <r>
      <rPr>
        <b/>
        <sz val="13"/>
        <color theme="1"/>
        <rFont val="Roboto"/>
      </rPr>
      <t xml:space="preserve"> calor extremo</t>
    </r>
  </si>
  <si>
    <r>
      <rPr>
        <sz val="10"/>
        <color theme="1" tint="0.249977111117893"/>
        <rFont val="Roboto"/>
      </rPr>
      <t>¿Experimenta la región temperaturas muy elevadas</t>
    </r>
    <r>
      <rPr>
        <vertAlign val="superscript"/>
        <sz val="10"/>
        <color theme="1" tint="0.249977111117893"/>
        <rFont val="Roboto"/>
      </rPr>
      <t>1</t>
    </r>
    <r>
      <rPr>
        <sz val="10"/>
        <color theme="1" tint="0.249977111117893"/>
        <rFont val="Roboto"/>
      </rPr>
      <t xml:space="preserve"> durante el verano?</t>
    </r>
    <r>
      <rPr>
        <sz val="10"/>
        <color theme="1" tint="0.249977111117893"/>
        <rFont val="Roboto"/>
      </rPr>
      <t xml:space="preserve">  </t>
    </r>
  </si>
  <si>
    <r>
      <rPr>
        <sz val="9"/>
        <color theme="1" tint="0.249977111117893"/>
        <rFont val="Roboto"/>
      </rPr>
      <t>Unas</t>
    </r>
    <r>
      <rPr>
        <sz val="9"/>
        <color theme="1" tint="0.249977111117893"/>
        <rFont val="Roboto"/>
      </rPr>
      <t xml:space="preserve"> temperaturas </t>
    </r>
    <r>
      <rPr>
        <sz val="9"/>
        <color theme="1" tint="0.249977111117893"/>
        <rFont val="Roboto"/>
      </rPr>
      <t xml:space="preserve">constantemente </t>
    </r>
    <r>
      <rPr>
        <sz val="9"/>
        <color theme="1" tint="0.249977111117893"/>
        <rFont val="Roboto"/>
      </rPr>
      <t>superiores a la media estacional son un indicio de calentamiento debido al cambio climático.</t>
    </r>
    <r>
      <rPr>
        <sz val="9"/>
        <color theme="1" tint="0.249977111117893"/>
        <rFont val="Roboto"/>
      </rPr>
      <t xml:space="preserve"> </t>
    </r>
    <r>
      <rPr>
        <sz val="9"/>
        <color theme="1" tint="0.249977111117893"/>
        <rFont val="Roboto"/>
      </rPr>
      <t>Respuesta:</t>
    </r>
    <r>
      <rPr>
        <sz val="9"/>
        <color theme="1" tint="0.249977111117893"/>
        <rFont val="Roboto"/>
      </rPr>
      <t xml:space="preserve"> </t>
    </r>
    <r>
      <rPr>
        <sz val="9"/>
        <color theme="1" tint="0.249977111117893"/>
        <rFont val="Roboto"/>
      </rPr>
      <t>«</t>
    </r>
    <r>
      <rPr>
        <b/>
        <sz val="9"/>
        <color theme="1" tint="0.249977111117893"/>
        <rFont val="Roboto"/>
      </rPr>
      <t>S</t>
    </r>
    <r>
      <rPr>
        <b/>
        <sz val="9"/>
        <color theme="1" tint="0.249977111117893"/>
        <rFont val="Roboto"/>
      </rPr>
      <t>í</t>
    </r>
    <r>
      <rPr>
        <sz val="9"/>
        <color theme="1" tint="0.249977111117893"/>
        <rFont val="Roboto"/>
      </rPr>
      <t>»</t>
    </r>
    <r>
      <rPr>
        <sz val="9"/>
        <color theme="1" tint="0.249977111117893"/>
        <rFont val="Roboto"/>
      </rPr>
      <t xml:space="preserve"> cuando las altas temperaturas sean bastante frecuentes (</t>
    </r>
    <r>
      <rPr>
        <sz val="9"/>
        <color theme="1" tint="0.249977111117893"/>
        <rFont val="Roboto"/>
      </rPr>
      <t>p. ej.,</t>
    </r>
    <r>
      <rPr>
        <sz val="9"/>
        <color theme="1" tint="0.249977111117893"/>
        <rFont val="Roboto"/>
      </rPr>
      <t xml:space="preserve"> varios días al mes); </t>
    </r>
    <r>
      <rPr>
        <sz val="9"/>
        <color theme="1" tint="0.249977111117893"/>
        <rFont val="Roboto"/>
      </rPr>
      <t>«</t>
    </r>
    <r>
      <rPr>
        <b/>
        <sz val="9"/>
        <color theme="1" tint="0.249977111117893"/>
        <rFont val="Roboto"/>
      </rPr>
      <t>Muy probable</t>
    </r>
    <r>
      <rPr>
        <sz val="9"/>
        <color theme="1" tint="0.249977111117893"/>
        <rFont val="Roboto"/>
      </rPr>
      <t>»</t>
    </r>
    <r>
      <rPr>
        <sz val="9"/>
        <color theme="1" tint="0.249977111117893"/>
        <rFont val="Roboto"/>
      </rPr>
      <t xml:space="preserve"> si se registran altas temperaturas al menos dos veces al mes;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se registran altas temperaturas al menos una vez al mes;</t>
    </r>
    <r>
      <rPr>
        <sz val="9"/>
        <color theme="1" tint="0.249977111117893"/>
        <rFont val="Roboto"/>
      </rPr>
      <t xml:space="preserve"> y</t>
    </r>
    <r>
      <rPr>
        <sz val="9"/>
        <color theme="1" tint="0.249977111117893"/>
        <rFont val="Roboto"/>
      </rPr>
      <t xml:space="preserve"> </t>
    </r>
    <r>
      <rPr>
        <sz val="9"/>
        <color theme="1" tint="0.249977111117893"/>
        <rFont val="Roboto"/>
      </rPr>
      <t>«</t>
    </r>
    <r>
      <rPr>
        <b/>
        <sz val="9"/>
        <color theme="1" tint="0.249977111117893"/>
        <rFont val="Roboto"/>
      </rPr>
      <t>N</t>
    </r>
    <r>
      <rPr>
        <b/>
        <sz val="9"/>
        <color theme="1" tint="0.249977111117893"/>
        <rFont val="Roboto"/>
      </rPr>
      <t>o</t>
    </r>
    <r>
      <rPr>
        <sz val="9"/>
        <color theme="1" tint="0.249977111117893"/>
        <rFont val="Roboto"/>
      </rPr>
      <t>»</t>
    </r>
    <r>
      <rPr>
        <sz val="9"/>
        <color theme="1" tint="0.249977111117893"/>
        <rFont val="Roboto"/>
      </rPr>
      <t xml:space="preserve"> en todos los demás casos.</t>
    </r>
    <r>
      <rPr>
        <sz val="9"/>
        <color theme="1" tint="0.249977111117893"/>
        <rFont val="Roboto"/>
      </rPr>
      <t xml:space="preserve"> </t>
    </r>
  </si>
  <si>
    <t xml:space="preserve">¿Ha aumentado el número de olas de calor en los últimos años?                                                                          </t>
  </si>
  <si>
    <t>¿Está ubicado el proyecto en una isla de calor urbano? Nota: si existe información detallada sobre el efecto de isla de calor (p. ej., mapas de anomalías térmicas), considere incorporarla en el proceso de puntuación.</t>
  </si>
  <si>
    <r>
      <rPr>
        <sz val="9"/>
        <color theme="1" tint="0.249977111117893"/>
        <rFont val="Roboto"/>
      </rPr>
      <t>Las islas de calor son zonas urbanizadas que experimentan temperaturas más altas que las zonas periféricas.</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t>
    </r>
    <r>
      <rPr>
        <b/>
        <sz val="9"/>
        <color theme="1" tint="0.249977111117893"/>
        <rFont val="Roboto"/>
      </rPr>
      <t>í</t>
    </r>
    <r>
      <rPr>
        <sz val="9"/>
        <color theme="1" tint="0.249977111117893"/>
        <rFont val="Roboto"/>
      </rPr>
      <t>»</t>
    </r>
    <r>
      <rPr>
        <sz val="9"/>
        <color theme="1" tint="0.249977111117893"/>
        <rFont val="Roboto"/>
      </rPr>
      <t xml:space="preserve"> cuando la instalación esté situada en pleno centro de una gran ciudad</t>
    </r>
    <r>
      <rPr>
        <sz val="9"/>
        <color theme="1" tint="0.249977111117893"/>
        <rFont val="Roboto"/>
      </rPr>
      <t>;</t>
    </r>
    <r>
      <rPr>
        <sz val="9"/>
        <color theme="1" tint="0.249977111117893"/>
        <rFont val="Roboto"/>
      </rPr>
      <t xml:space="preserve"> </t>
    </r>
    <r>
      <rPr>
        <sz val="9"/>
        <color theme="1" tint="0.249977111117893"/>
        <rFont val="Roboto"/>
      </rPr>
      <t>«</t>
    </r>
    <r>
      <rPr>
        <b/>
        <sz val="9"/>
        <color theme="1" tint="0.249977111117893"/>
        <rFont val="Roboto"/>
      </rPr>
      <t>Muy probable</t>
    </r>
    <r>
      <rPr>
        <sz val="9"/>
        <color theme="1" tint="0.249977111117893"/>
        <rFont val="Roboto"/>
      </rPr>
      <t>»</t>
    </r>
    <r>
      <rPr>
        <sz val="9"/>
        <color theme="1" tint="0.249977111117893"/>
        <rFont val="Roboto"/>
      </rPr>
      <t xml:space="preserve"> si está ubicada en el centro de una ciudad más pequeña</t>
    </r>
    <r>
      <rPr>
        <sz val="9"/>
        <color theme="1" tint="0.249977111117893"/>
        <rFont val="Roboto"/>
      </rPr>
      <t>;</t>
    </r>
    <r>
      <rPr>
        <sz val="9"/>
        <color theme="1" tint="0.249977111117893"/>
        <rFont val="Roboto"/>
      </rPr>
      <t xml:space="preserve">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está situada en una zona periférica/residencial</t>
    </r>
    <r>
      <rPr>
        <sz val="9"/>
        <color theme="1" tint="0.249977111117893"/>
        <rFont val="Roboto"/>
      </rPr>
      <t>; y</t>
    </r>
    <r>
      <rPr>
        <sz val="9"/>
        <color theme="1" tint="0.249977111117893"/>
        <rFont val="Roboto"/>
      </rPr>
      <t xml:space="preserve"> </t>
    </r>
    <r>
      <rPr>
        <sz val="9"/>
        <color theme="1" tint="0.249977111117893"/>
        <rFont val="Roboto"/>
      </rPr>
      <t>«</t>
    </r>
    <r>
      <rPr>
        <b/>
        <sz val="9"/>
        <color theme="1" tint="0.249977111117893"/>
        <rFont val="Roboto"/>
      </rPr>
      <t>N</t>
    </r>
    <r>
      <rPr>
        <b/>
        <sz val="9"/>
        <color theme="1" tint="0.249977111117893"/>
        <rFont val="Roboto"/>
      </rPr>
      <t>o</t>
    </r>
    <r>
      <rPr>
        <sz val="9"/>
        <color theme="1" tint="0.249977111117893"/>
        <rFont val="Roboto"/>
      </rPr>
      <t>»</t>
    </r>
    <r>
      <rPr>
        <sz val="9"/>
        <color theme="1" tint="0.249977111117893"/>
        <rFont val="Roboto"/>
      </rPr>
      <t xml:space="preserve"> si está en una </t>
    </r>
    <r>
      <rPr>
        <sz val="9"/>
        <color theme="1" tint="0.249977111117893"/>
        <rFont val="Roboto"/>
      </rPr>
      <t xml:space="preserve">zona </t>
    </r>
    <r>
      <rPr>
        <sz val="9"/>
        <color theme="1" tint="0.249977111117893"/>
        <rFont val="Roboto"/>
      </rPr>
      <t>rural o cerca de un paraje natural (bosque, parque, paseo marítimo, etc</t>
    </r>
    <r>
      <rPr>
        <sz val="9"/>
        <color theme="1" tint="0.249977111117893"/>
        <rFont val="Roboto"/>
      </rPr>
      <t>.</t>
    </r>
    <r>
      <rPr>
        <sz val="9"/>
        <color theme="1" tint="0.249977111117893"/>
        <rFont val="Roboto"/>
      </rPr>
      <t>).</t>
    </r>
  </si>
  <si>
    <t xml:space="preserve">¿Está ubicado el proyecto en una región clasificada por la autoridad nacional como zona propensa a incendios? Si no se dispone de tal clasificación, facilite una puntuación basada en la proximidad del proyecto a zonas boscosas. </t>
  </si>
  <si>
    <r>
      <rPr>
        <sz val="9"/>
        <color theme="1" tint="0.249977111117893"/>
        <rFont val="Roboto"/>
      </rPr>
      <t>Aun cuando el proyecto no esté directamente expuesto a las llamas, podría sufrir algún tipo de perturbación si el sistema en su conjunto se ve afectado.</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t>
    </r>
    <r>
      <rPr>
        <b/>
        <sz val="9"/>
        <color theme="1" tint="0.249977111117893"/>
        <rFont val="Roboto"/>
      </rPr>
      <t>í</t>
    </r>
    <r>
      <rPr>
        <sz val="9"/>
        <color theme="1" tint="0.249977111117893"/>
        <rFont val="Roboto"/>
      </rPr>
      <t>»</t>
    </r>
    <r>
      <rPr>
        <sz val="9"/>
        <color theme="1" tint="0.249977111117893"/>
        <rFont val="Roboto"/>
      </rPr>
      <t xml:space="preserve"> cuando el bosque más cercano esté </t>
    </r>
    <r>
      <rPr>
        <sz val="9"/>
        <color theme="1" tint="0.249977111117893"/>
        <rFont val="Roboto"/>
      </rPr>
      <t>a menos de</t>
    </r>
    <r>
      <rPr>
        <sz val="9"/>
        <color theme="1" tint="0.249977111117893"/>
        <rFont val="Roboto"/>
      </rPr>
      <t xml:space="preserve"> 3</t>
    </r>
    <r>
      <rPr>
        <sz val="9"/>
        <color theme="1" tint="0.249977111117893"/>
        <rFont val="Roboto"/>
      </rPr>
      <t> </t>
    </r>
    <r>
      <rPr>
        <sz val="9"/>
        <color theme="1" tint="0.249977111117893"/>
        <rFont val="Roboto"/>
      </rPr>
      <t>km</t>
    </r>
    <r>
      <rPr>
        <sz val="9"/>
        <color theme="1" tint="0.249977111117893"/>
        <rFont val="Roboto"/>
      </rPr>
      <t>; «</t>
    </r>
    <r>
      <rPr>
        <b/>
        <sz val="9"/>
        <color theme="1" tint="0.249977111117893"/>
        <rFont val="Roboto"/>
      </rPr>
      <t>Muy probable</t>
    </r>
    <r>
      <rPr>
        <sz val="9"/>
        <color theme="1" tint="0.249977111117893"/>
        <rFont val="Roboto"/>
      </rPr>
      <t>»</t>
    </r>
    <r>
      <rPr>
        <sz val="9"/>
        <color theme="1" tint="0.249977111117893"/>
        <rFont val="Roboto"/>
      </rPr>
      <t xml:space="preserve"> si dista entre 3 y 6</t>
    </r>
    <r>
      <rPr>
        <sz val="9"/>
        <color theme="1" tint="0.249977111117893"/>
        <rFont val="Roboto"/>
      </rPr>
      <t> </t>
    </r>
    <r>
      <rPr>
        <sz val="9"/>
        <color theme="1" tint="0.249977111117893"/>
        <rFont val="Roboto"/>
      </rPr>
      <t xml:space="preserve">km;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dista entre 6 y 15</t>
    </r>
    <r>
      <rPr>
        <sz val="9"/>
        <color theme="1" tint="0.249977111117893"/>
        <rFont val="Roboto"/>
      </rPr>
      <t> </t>
    </r>
    <r>
      <rPr>
        <sz val="9"/>
        <color theme="1" tint="0.249977111117893"/>
        <rFont val="Roboto"/>
      </rPr>
      <t>km; y</t>
    </r>
    <r>
      <rPr>
        <sz val="9"/>
        <color theme="1" tint="0.249977111117893"/>
        <rFont val="Roboto"/>
      </rPr>
      <t xml:space="preserve"> «</t>
    </r>
    <r>
      <rPr>
        <b/>
        <sz val="9"/>
        <color theme="1" tint="0.249977111117893"/>
        <rFont val="Roboto"/>
      </rPr>
      <t>N</t>
    </r>
    <r>
      <rPr>
        <b/>
        <sz val="9"/>
        <color theme="1" tint="0.249977111117893"/>
        <rFont val="Roboto"/>
      </rPr>
      <t>o</t>
    </r>
    <r>
      <rPr>
        <sz val="9"/>
        <color theme="1" tint="0.249977111117893"/>
        <rFont val="Roboto"/>
      </rPr>
      <t>»</t>
    </r>
    <r>
      <rPr>
        <sz val="9"/>
        <color theme="1" tint="0.249977111117893"/>
        <rFont val="Roboto"/>
      </rPr>
      <t xml:space="preserve"> si la distancia es </t>
    </r>
    <r>
      <rPr>
        <sz val="9"/>
        <color theme="1" tint="0.249977111117893"/>
        <rFont val="Roboto"/>
      </rPr>
      <t>superior a</t>
    </r>
    <r>
      <rPr>
        <sz val="9"/>
        <color theme="1" tint="0.249977111117893"/>
        <rFont val="Roboto"/>
      </rPr>
      <t xml:space="preserve"> 15</t>
    </r>
    <r>
      <rPr>
        <sz val="9"/>
        <color theme="1" tint="0.249977111117893"/>
        <rFont val="Roboto"/>
      </rPr>
      <t> </t>
    </r>
    <r>
      <rPr>
        <sz val="9"/>
        <color theme="1" tint="0.249977111117893"/>
        <rFont val="Roboto"/>
      </rPr>
      <t>km.</t>
    </r>
  </si>
  <si>
    <t xml:space="preserve">Puntuación actual de calor extremo: </t>
  </si>
  <si>
    <t>Riesgo actual de calor extremo:</t>
  </si>
  <si>
    <t xml:space="preserve">Puntuación actual de incendios forestales: </t>
  </si>
  <si>
    <t>Riesgo actual de incendio forestal:</t>
  </si>
  <si>
    <r>
      <rPr>
        <b/>
        <sz val="13"/>
        <color theme="1"/>
        <rFont val="Roboto"/>
      </rPr>
      <t>Cuadro </t>
    </r>
    <r>
      <rPr>
        <b/>
        <sz val="13"/>
        <color theme="1"/>
        <rFont val="Roboto"/>
      </rPr>
      <t>1.2.</t>
    </r>
    <r>
      <rPr>
        <sz val="13"/>
        <color theme="1"/>
        <rFont val="Roboto"/>
      </rPr>
      <t xml:space="preserve"> </t>
    </r>
    <r>
      <rPr>
        <sz val="13"/>
        <color theme="1"/>
        <rFont val="Roboto"/>
      </rPr>
      <t xml:space="preserve">Exposición al </t>
    </r>
    <r>
      <rPr>
        <b/>
        <sz val="13"/>
        <color theme="1"/>
        <rFont val="Roboto"/>
      </rPr>
      <t>frío extremo y</t>
    </r>
    <r>
      <rPr>
        <b/>
        <sz val="13"/>
        <color theme="1"/>
        <rFont val="Roboto"/>
      </rPr>
      <t xml:space="preserve"> a los</t>
    </r>
    <r>
      <rPr>
        <b/>
        <sz val="13"/>
        <color theme="1"/>
        <rFont val="Roboto"/>
      </rPr>
      <t xml:space="preserve"> ciclos </t>
    </r>
    <r>
      <rPr>
        <b/>
        <sz val="13"/>
        <color theme="1"/>
        <rFont val="Roboto"/>
      </rPr>
      <t>de hielo y deshielo</t>
    </r>
  </si>
  <si>
    <t>Indicar puntuación</t>
  </si>
  <si>
    <r>
      <rPr>
        <sz val="9"/>
        <color theme="1"/>
        <rFont val="Roboto"/>
      </rPr>
      <t xml:space="preserve">Responda </t>
    </r>
    <r>
      <rPr>
        <sz val="9"/>
        <color theme="1"/>
        <rFont val="Roboto"/>
      </rPr>
      <t>«</t>
    </r>
    <r>
      <rPr>
        <b/>
        <sz val="9"/>
        <color theme="1"/>
        <rFont val="Roboto"/>
      </rPr>
      <t>SÍ</t>
    </r>
    <r>
      <rPr>
        <sz val="9"/>
        <color theme="1"/>
        <rFont val="Roboto"/>
      </rPr>
      <t xml:space="preserve">» </t>
    </r>
    <r>
      <rPr>
        <sz val="9"/>
        <color theme="1"/>
        <rFont val="Roboto"/>
      </rPr>
      <t>cuando las olas de frío sean habituales (varias veces al año);</t>
    </r>
    <r>
      <rPr>
        <sz val="9"/>
        <color theme="1"/>
        <rFont val="Roboto"/>
      </rPr>
      <t xml:space="preserve"> «</t>
    </r>
    <r>
      <rPr>
        <b/>
        <sz val="9"/>
        <color theme="1"/>
        <rFont val="Roboto"/>
      </rPr>
      <t>Muy probable</t>
    </r>
    <r>
      <rPr>
        <sz val="9"/>
        <color theme="1"/>
        <rFont val="Roboto"/>
      </rPr>
      <t>»</t>
    </r>
    <r>
      <rPr>
        <sz val="9"/>
        <color theme="1"/>
        <rFont val="Roboto"/>
      </rPr>
      <t xml:space="preserve"> si las olas de frío se producen con una frecuencia anual o bianual;</t>
    </r>
    <r>
      <rPr>
        <sz val="9"/>
        <color theme="1"/>
        <rFont val="Roboto"/>
      </rPr>
      <t xml:space="preserve"> «</t>
    </r>
    <r>
      <rPr>
        <b/>
        <sz val="9"/>
        <color theme="1"/>
        <rFont val="Roboto"/>
      </rPr>
      <t xml:space="preserve">Probable' </t>
    </r>
    <r>
      <rPr>
        <sz val="9"/>
        <color theme="1"/>
        <rFont val="Roboto"/>
      </rPr>
      <t xml:space="preserve">si las olas de frío son poco frecuentes; y </t>
    </r>
    <r>
      <rPr>
        <sz val="9"/>
        <color theme="1"/>
        <rFont val="Roboto"/>
      </rPr>
      <t>«</t>
    </r>
    <r>
      <rPr>
        <b/>
        <sz val="9"/>
        <color theme="1"/>
        <rFont val="Roboto"/>
      </rPr>
      <t>No</t>
    </r>
    <r>
      <rPr>
        <sz val="9"/>
        <color theme="1"/>
        <rFont val="Roboto"/>
      </rPr>
      <t>»</t>
    </r>
    <r>
      <rPr>
        <sz val="9"/>
        <color theme="1"/>
        <rFont val="Roboto"/>
      </rPr>
      <t xml:space="preserve"> si la región no ha sufrido ninguna ola de frío en los últimos 15</t>
    </r>
    <r>
      <rPr>
        <sz val="9"/>
        <color theme="1"/>
        <rFont val="Roboto"/>
      </rPr>
      <t> </t>
    </r>
    <r>
      <rPr>
        <sz val="9"/>
        <color theme="1"/>
        <rFont val="Roboto"/>
      </rPr>
      <t>años.</t>
    </r>
    <r>
      <rPr>
        <sz val="9"/>
        <color theme="1"/>
        <rFont val="Roboto"/>
      </rPr>
      <t xml:space="preserve"> </t>
    </r>
  </si>
  <si>
    <r>
      <rPr>
        <sz val="9"/>
        <color theme="1" tint="0.249977111117893"/>
        <rFont val="Roboto"/>
      </rPr>
      <t xml:space="preserve">Los ciclos </t>
    </r>
    <r>
      <rPr>
        <sz val="9"/>
        <color theme="1" tint="0.249977111117893"/>
        <rFont val="Roboto"/>
      </rPr>
      <t xml:space="preserve">de hielo y deshielo </t>
    </r>
    <r>
      <rPr>
        <sz val="9"/>
        <color theme="1" tint="0.249977111117893"/>
        <rFont val="Roboto"/>
      </rPr>
      <t>se producen cuando la temperatura del aire baja lo suficiente como para congelar el agua y luego vuelve a subir lo suficiente como para descongelarla.</t>
    </r>
    <r>
      <rPr>
        <sz val="9"/>
        <color theme="1" tint="0.249977111117893"/>
        <rFont val="Roboto"/>
      </rPr>
      <t xml:space="preserve"> </t>
    </r>
    <r>
      <rPr>
        <sz val="9"/>
        <color theme="1" tint="0.249977111117893"/>
        <rFont val="Roboto"/>
      </rPr>
      <t xml:space="preserve">Los ciclos </t>
    </r>
    <r>
      <rPr>
        <sz val="9"/>
        <color theme="1" tint="0.249977111117893"/>
        <rFont val="Roboto"/>
      </rPr>
      <t xml:space="preserve">de hielo y deshielo </t>
    </r>
    <r>
      <rPr>
        <sz val="9"/>
        <color theme="1" tint="0.249977111117893"/>
        <rFont val="Roboto"/>
      </rPr>
      <t>pueden causar daños significativos a las infraestructuras y contribuir a una mayor escorrentía y erosión.</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SÍ</t>
    </r>
    <r>
      <rPr>
        <sz val="9"/>
        <color theme="1" tint="0.249977111117893"/>
        <rFont val="Roboto"/>
      </rPr>
      <t>»</t>
    </r>
    <r>
      <rPr>
        <sz val="9"/>
        <color theme="1" tint="0.249977111117893"/>
        <rFont val="Roboto"/>
      </rPr>
      <t xml:space="preserve"> cuando el número medio anual de ciclos </t>
    </r>
    <r>
      <rPr>
        <sz val="9"/>
        <color theme="1" tint="0.249977111117893"/>
        <rFont val="Roboto"/>
      </rPr>
      <t xml:space="preserve">de hielo y deshielo </t>
    </r>
    <r>
      <rPr>
        <sz val="9"/>
        <color theme="1" tint="0.249977111117893"/>
        <rFont val="Roboto"/>
      </rPr>
      <t xml:space="preserve">es </t>
    </r>
    <r>
      <rPr>
        <sz val="9"/>
        <color theme="1" tint="0.249977111117893"/>
        <rFont val="Roboto"/>
      </rPr>
      <t>superior a </t>
    </r>
    <r>
      <rPr>
        <sz val="9"/>
        <color theme="1" tint="0.249977111117893"/>
        <rFont val="Roboto"/>
      </rPr>
      <t>40</t>
    </r>
    <r>
      <rPr>
        <sz val="9"/>
        <color theme="1" tint="0.249977111117893"/>
        <rFont val="Roboto"/>
      </rPr>
      <t>;</t>
    </r>
    <r>
      <rPr>
        <sz val="9"/>
        <color theme="1" tint="0.249977111117893"/>
        <rFont val="Roboto"/>
      </rPr>
      <t xml:space="preserve"> </t>
    </r>
    <r>
      <rPr>
        <sz val="9"/>
        <color theme="1" tint="0.249977111117893"/>
        <rFont val="Roboto"/>
      </rPr>
      <t>«</t>
    </r>
    <r>
      <rPr>
        <b/>
        <sz val="9"/>
        <color theme="1" tint="0.249977111117893"/>
        <rFont val="Roboto"/>
      </rPr>
      <t>Muy probable</t>
    </r>
    <r>
      <rPr>
        <sz val="9"/>
        <color theme="1" tint="0.249977111117893"/>
        <rFont val="Roboto"/>
      </rPr>
      <t>»</t>
    </r>
    <r>
      <rPr>
        <sz val="9"/>
        <color theme="1" tint="0.249977111117893"/>
        <rFont val="Roboto"/>
      </rPr>
      <t xml:space="preserve"> si hay menos de </t>
    </r>
    <r>
      <rPr>
        <sz val="9"/>
        <color theme="1" tint="0.249977111117893"/>
        <rFont val="Roboto"/>
      </rPr>
      <t>4</t>
    </r>
    <r>
      <rPr>
        <sz val="9"/>
        <color theme="1" tint="0.249977111117893"/>
        <rFont val="Roboto"/>
      </rPr>
      <t>0</t>
    </r>
    <r>
      <rPr>
        <sz val="9"/>
        <color theme="1" tint="0.249977111117893"/>
        <rFont val="Roboto"/>
      </rPr>
      <t> </t>
    </r>
    <r>
      <rPr>
        <sz val="9"/>
        <color theme="1" tint="0.249977111117893"/>
        <rFont val="Roboto"/>
      </rPr>
      <t xml:space="preserve">ciclos </t>
    </r>
    <r>
      <rPr>
        <sz val="9"/>
        <color theme="1" tint="0.249977111117893"/>
        <rFont val="Roboto"/>
      </rPr>
      <t>de hielo y deshielo</t>
    </r>
    <r>
      <rPr>
        <sz val="9"/>
        <color theme="1" tint="0.249977111117893"/>
        <rFont val="Roboto"/>
      </rPr>
      <t>, pero más de</t>
    </r>
    <r>
      <rPr>
        <sz val="9"/>
        <color theme="1" tint="0.249977111117893"/>
        <rFont val="Roboto"/>
      </rPr>
      <t> </t>
    </r>
    <r>
      <rPr>
        <sz val="9"/>
        <color theme="1" tint="0.249977111117893"/>
        <rFont val="Roboto"/>
      </rPr>
      <t>20</t>
    </r>
    <r>
      <rPr>
        <sz val="9"/>
        <color theme="1" tint="0.249977111117893"/>
        <rFont val="Roboto"/>
      </rPr>
      <t>;</t>
    </r>
    <r>
      <rPr>
        <sz val="9"/>
        <color theme="1" tint="0.249977111117893"/>
        <rFont val="Roboto"/>
      </rPr>
      <t xml:space="preserve">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hay más de 5</t>
    </r>
    <r>
      <rPr>
        <sz val="9"/>
        <color theme="1" tint="0.249977111117893"/>
        <rFont val="Roboto"/>
      </rPr>
      <t> </t>
    </r>
    <r>
      <rPr>
        <sz val="9"/>
        <color theme="1" tint="0.249977111117893"/>
        <rFont val="Roboto"/>
      </rPr>
      <t xml:space="preserve">ciclos </t>
    </r>
    <r>
      <rPr>
        <sz val="9"/>
        <color theme="1" tint="0.249977111117893"/>
        <rFont val="Roboto"/>
      </rPr>
      <t> de hielo y deshielo</t>
    </r>
    <r>
      <rPr>
        <sz val="9"/>
        <color theme="1" tint="0.249977111117893"/>
        <rFont val="Roboto"/>
      </rPr>
      <t>, pero menos de</t>
    </r>
    <r>
      <rPr>
        <sz val="9"/>
        <color theme="1" tint="0.249977111117893"/>
        <rFont val="Roboto"/>
      </rPr>
      <t xml:space="preserve">20, </t>
    </r>
    <r>
      <rPr>
        <sz val="9"/>
        <color theme="1" tint="0.249977111117893"/>
        <rFont val="Roboto"/>
      </rPr>
      <t>«</t>
    </r>
    <r>
      <rPr>
        <b/>
        <sz val="9"/>
        <color theme="1" tint="0.249977111117893"/>
        <rFont val="Roboto"/>
      </rPr>
      <t>No</t>
    </r>
    <r>
      <rPr>
        <sz val="9"/>
        <color theme="1" tint="0.249977111117893"/>
        <rFont val="Roboto"/>
      </rPr>
      <t>»</t>
    </r>
    <r>
      <rPr>
        <sz val="9"/>
        <color theme="1" tint="0.249977111117893"/>
        <rFont val="Roboto"/>
      </rPr>
      <t xml:space="preserve"> si hay menos de 5</t>
    </r>
    <r>
      <rPr>
        <sz val="9"/>
        <color theme="1" tint="0.249977111117893"/>
        <rFont val="Roboto"/>
      </rPr>
      <t> </t>
    </r>
    <r>
      <rPr>
        <sz val="9"/>
        <color theme="1" tint="0.249977111117893"/>
        <rFont val="Roboto"/>
      </rPr>
      <t xml:space="preserve">ciclos </t>
    </r>
    <r>
      <rPr>
        <sz val="9"/>
        <color theme="1" tint="0.249977111117893"/>
        <rFont val="Roboto"/>
      </rPr>
      <t xml:space="preserve">de hielo y deshielo </t>
    </r>
    <r>
      <rPr>
        <sz val="9"/>
        <color theme="1" tint="0.249977111117893"/>
        <rFont val="Roboto"/>
      </rPr>
      <t>al año.</t>
    </r>
    <r>
      <rPr>
        <sz val="9"/>
        <color theme="1" tint="0.249977111117893"/>
        <rFont val="Roboto"/>
      </rPr>
      <t xml:space="preserve">  </t>
    </r>
  </si>
  <si>
    <r>
      <rPr>
        <sz val="10"/>
        <color theme="1" tint="0.249977111117893"/>
        <rFont val="Roboto"/>
      </rPr>
      <t xml:space="preserve">¿Ha experimentado la región </t>
    </r>
    <r>
      <rPr>
        <b/>
        <sz val="10"/>
        <color theme="1" tint="0.249977111117893"/>
        <rFont val="Roboto"/>
      </rPr>
      <t xml:space="preserve">nevadas intensas </t>
    </r>
    <r>
      <rPr>
        <sz val="10"/>
        <color theme="1" tint="0.249977111117893"/>
        <rFont val="Roboto"/>
      </rPr>
      <t>que superan los datos históricos?</t>
    </r>
    <r>
      <rPr>
        <sz val="10"/>
        <color theme="1" tint="0.249977111117893"/>
        <rFont val="Roboto"/>
      </rPr>
      <t xml:space="preserve"> </t>
    </r>
  </si>
  <si>
    <t xml:space="preserve">Las nevadas intensas, que eran infrecuentes en el pasado, pero que ahora están convirtiéndose en algo habitual, podrían indicar una tendencia alcista de fenómenos persistentes de frío extremo. </t>
  </si>
  <si>
    <t xml:space="preserve">Puntuación actual de frío extremo: </t>
  </si>
  <si>
    <t>Riesgo actual de frío extremo:</t>
  </si>
  <si>
    <r>
      <rPr>
        <b/>
        <sz val="13"/>
        <color rgb="FF000000"/>
        <rFont val="Roboto"/>
      </rPr>
      <t>Cuadro </t>
    </r>
    <r>
      <rPr>
        <b/>
        <sz val="13"/>
        <color rgb="FF000000"/>
        <rFont val="Roboto"/>
      </rPr>
      <t>1.3</t>
    </r>
    <r>
      <rPr>
        <sz val="13"/>
        <color rgb="FF000000"/>
        <rFont val="Roboto"/>
      </rPr>
      <t>.</t>
    </r>
    <r>
      <rPr>
        <sz val="13"/>
        <color rgb="FF000000"/>
        <rFont val="Roboto"/>
      </rPr>
      <t xml:space="preserve"> </t>
    </r>
    <r>
      <rPr>
        <sz val="13"/>
        <color rgb="FF000000"/>
        <rFont val="Roboto"/>
      </rPr>
      <t>Proyecciones climáticas</t>
    </r>
  </si>
  <si>
    <t>¿Se prevé un aumento de la frecuencia e intensidad de las olas de calor? ¿Habrá más días de calor en la región a lo largo del año?</t>
  </si>
  <si>
    <r>
      <rPr>
        <sz val="9"/>
        <color theme="1"/>
        <rFont val="Roboto"/>
      </rPr>
      <t>Consulte las proyecciones regionales del</t>
    </r>
    <r>
      <rPr>
        <sz val="9"/>
        <color theme="1"/>
        <rFont val="Roboto"/>
      </rPr>
      <t> </t>
    </r>
    <r>
      <rPr>
        <sz val="9"/>
        <color theme="1"/>
        <rFont val="Roboto"/>
      </rPr>
      <t xml:space="preserve">IPCC </t>
    </r>
    <r>
      <rPr>
        <sz val="9"/>
        <color theme="1"/>
        <rFont val="Roboto"/>
      </rPr>
      <t xml:space="preserve">sobre </t>
    </r>
    <r>
      <rPr>
        <b/>
        <sz val="9"/>
        <color theme="1"/>
        <rFont val="Roboto"/>
      </rPr>
      <t>calor extremo</t>
    </r>
    <r>
      <rPr>
        <sz val="9"/>
        <color theme="1"/>
        <rFont val="Roboto"/>
      </rPr>
      <t xml:space="preserve"> para estimar el multiplicador del cambio climático.</t>
    </r>
    <r>
      <rPr>
        <sz val="9"/>
        <color theme="1"/>
        <rFont val="Roboto"/>
      </rPr>
      <t xml:space="preserve"> </t>
    </r>
  </si>
  <si>
    <t xml:space="preserve">¿Cómo afectará el cambio climático a las temperaturas invernales? ¿Serán los inviernos más fríos y duros? ¿Aumentará el número de días con heladas?  </t>
  </si>
  <si>
    <r>
      <rPr>
        <sz val="9"/>
        <color theme="1" tint="0.249977111117893"/>
        <rFont val="Roboto"/>
      </rPr>
      <t>Consulte las proyecciones regionales del IPCC</t>
    </r>
    <r>
      <rPr>
        <sz val="9"/>
        <color theme="1" tint="0.249977111117893"/>
        <rFont val="Roboto"/>
      </rPr>
      <t xml:space="preserve"> sobre</t>
    </r>
    <r>
      <rPr>
        <sz val="9"/>
        <color theme="1" tint="0.249977111117893"/>
        <rFont val="Roboto"/>
      </rPr>
      <t xml:space="preserve"> </t>
    </r>
    <r>
      <rPr>
        <b/>
        <sz val="9"/>
        <color theme="1" tint="0.249977111117893"/>
        <rFont val="Roboto"/>
      </rPr>
      <t>olas de frío y heladas</t>
    </r>
    <r>
      <rPr>
        <sz val="9"/>
        <color theme="1" tint="0.249977111117893"/>
        <rFont val="Roboto"/>
      </rPr>
      <t xml:space="preserve"> para </t>
    </r>
    <r>
      <rPr>
        <sz val="9"/>
        <color theme="1" tint="0.249977111117893"/>
        <rFont val="Roboto"/>
      </rPr>
      <t xml:space="preserve">estimar </t>
    </r>
    <r>
      <rPr>
        <sz val="9"/>
        <color theme="1" tint="0.249977111117893"/>
        <rFont val="Roboto"/>
      </rPr>
      <t>el respectivo multiplicador del cambio climático.</t>
    </r>
  </si>
  <si>
    <t xml:space="preserve">¿Se prevé un cambio en la frecuencia de los ciclos de hielo y deshielo? </t>
  </si>
  <si>
    <t xml:space="preserve">Obtenga las proyecciones anuales medias de temperatura para la ubicación del proyecto. Suponga una tendencia creciente de los ciclos de hielo y deshielo si el lugar se caracteriza históricamente por ser una región gélida y las previsiones de temperatura van en aumento (es decir, conforme aumente el calentamiento de la región será más fácil alcanzar el umbral de congelación). Suponga una tendencia decreciente de los ciclos de hielo y deshielo en todos los demás casos. </t>
  </si>
  <si>
    <t>Puntuación futura de calor extremo:</t>
  </si>
  <si>
    <t xml:space="preserve">Riesgo futuro de calor extremo: </t>
  </si>
  <si>
    <t>Puntuación futura de incendio forestal:</t>
  </si>
  <si>
    <t>Riesgo futuro de incendio forestal:</t>
  </si>
  <si>
    <t>Puntuación futura de frío extremo:</t>
  </si>
  <si>
    <t>Riesgo futuro de frío extremo:</t>
  </si>
  <si>
    <r>
      <rPr>
        <b/>
        <sz val="13"/>
        <color theme="1"/>
        <rFont val="Roboto"/>
      </rPr>
      <t>Cuadro </t>
    </r>
    <r>
      <rPr>
        <b/>
        <sz val="13"/>
        <color theme="1"/>
        <rFont val="Roboto"/>
      </rPr>
      <t>2.1.</t>
    </r>
    <r>
      <rPr>
        <sz val="13"/>
        <color theme="1"/>
        <rFont val="Roboto"/>
      </rPr>
      <t xml:space="preserve"> </t>
    </r>
    <r>
      <rPr>
        <sz val="13"/>
        <color theme="1"/>
        <rFont val="Roboto"/>
      </rPr>
      <t>Evaluación</t>
    </r>
    <r>
      <rPr>
        <sz val="13"/>
        <color theme="1"/>
        <rFont val="Roboto"/>
      </rPr>
      <t xml:space="preserve"> de la sensibilidad al calor extremo, al frío extremo y a los incendios forestales</t>
    </r>
    <r>
      <rPr>
        <sz val="13"/>
        <color theme="1"/>
        <rFont val="Roboto"/>
      </rPr>
      <t xml:space="preserve"> basada en componentes</t>
    </r>
  </si>
  <si>
    <t>Sensibilidad al calor extremo y a los incendios forestales</t>
  </si>
  <si>
    <t>Capacidad de adaptación al calor extremo y a los incendios forestales</t>
  </si>
  <si>
    <t xml:space="preserve">Puntuación de calor extremo  </t>
  </si>
  <si>
    <t>Continúe con la evaluación del frío extremo y de los ciclos de hielo y deshielo</t>
  </si>
  <si>
    <t>Sensibilidad al frío extremo y a los ciclos de hielo y deshielo</t>
  </si>
  <si>
    <t>Capacidad de adaptación al frío extremo</t>
  </si>
  <si>
    <t xml:space="preserve">Puntuación de frío extremo  </t>
  </si>
  <si>
    <t>Basándose en experiencias anteriores, ¿cabe esperar que el componente siga siendo funcional (o sufra daños mínimos) en caso de olas de calor?</t>
  </si>
  <si>
    <t xml:space="preserve">¿Es el componente, por su diseño, resistente al calor? Para los espacios naturales, considerar una vegetación abundante. En el caso de los componentes estructurales, considerar ventanas de doble acristalamiento, aislamiento de paredes, etc. Para los equipos, sírvase consultar las especificaciones del fabricante. </t>
  </si>
  <si>
    <r>
      <t xml:space="preserve">¿Puede el componente funcionar en caso de fallo de la red eléctrica recurriendo a baterías o equipos de generación de electricidad </t>
    </r>
    <r>
      <rPr>
        <i/>
        <sz val="10"/>
        <color theme="0"/>
        <rFont val="Roboto"/>
      </rPr>
      <t>in situ</t>
    </r>
    <r>
      <rPr>
        <sz val="10"/>
        <color theme="0"/>
        <rFont val="Roboto"/>
      </rPr>
      <t>?</t>
    </r>
    <r>
      <rPr>
        <sz val="10"/>
        <color theme="0"/>
        <rFont val="Roboto"/>
      </rPr>
      <t xml:space="preserve">   </t>
    </r>
  </si>
  <si>
    <t>¿Incorpora el componente medidas de protección frente al calor (p. ej., sombreado, sistemas de ventilación/aire acondicionado, etc.)?</t>
  </si>
  <si>
    <t xml:space="preserve">En caso de cierre provisional, ¿con qué rapidez puede recuperar el componente la plena operatividad? </t>
  </si>
  <si>
    <t>¿Podrá el componente gestionar una mayor afluencia de usuarios?  (p. ej., en días muy calurosos pueden acudir al parque más visitantes de lo habitual para refrescarse).</t>
  </si>
  <si>
    <t xml:space="preserve">Basándose en experiencias anteriores, ¿cabe esperar que el componente siga siendo funcional (o sufra daños mínimos) en caso de que se vea expuesto a temperaturas muy bajas? </t>
  </si>
  <si>
    <t>¿Se ha diseñado el componente para soportar temperaturas muy bajas o mitigar pérdidas de calor? (p. ej., para espacios abiertos: una orientación de la jardinería optimizada que maximice el tiempo de luz solar directa durante el invierno; para espacios interiores: ventanas de doble acristalamiento, así como aislamiento de tejados, paredes y cañerías, etc.).</t>
  </si>
  <si>
    <t>¿Puede el componente prevenir la acumulación de nieve o mantenerse intacto/operativo cuando esté cubierto de nieve?</t>
  </si>
  <si>
    <r>
      <t xml:space="preserve">¿Puede el componente funcionar en caso de fallo de la red eléctrica recurriendo a equipos de generación de electricidad </t>
    </r>
    <r>
      <rPr>
        <i/>
        <sz val="10"/>
        <color theme="0"/>
        <rFont val="Roboto"/>
      </rPr>
      <t>in situ</t>
    </r>
    <r>
      <rPr>
        <sz val="10"/>
        <color theme="0"/>
        <rFont val="Roboto"/>
      </rPr>
      <t>?</t>
    </r>
  </si>
  <si>
    <t>[3: Sí | 2: Muy probable | 1: Probable | 0: No (el componente ya está operando a máxima capacidad)]</t>
  </si>
  <si>
    <r>
      <rPr>
        <sz val="9"/>
        <color theme="0"/>
        <rFont val="Roboto"/>
      </rPr>
      <t>[0</t>
    </r>
    <r>
      <rPr>
        <b/>
        <sz val="9"/>
        <color theme="0"/>
        <rFont val="Roboto"/>
      </rPr>
      <t>:</t>
    </r>
    <r>
      <rPr>
        <sz val="9"/>
        <color theme="0"/>
        <rFont val="Roboto"/>
      </rPr>
      <t xml:space="preserve"> </t>
    </r>
    <r>
      <rPr>
        <sz val="9"/>
        <color theme="0"/>
        <rFont val="Roboto"/>
      </rPr>
      <t>S</t>
    </r>
    <r>
      <rPr>
        <sz val="9"/>
        <color theme="0"/>
        <rFont val="Roboto"/>
      </rPr>
      <t xml:space="preserve">í | </t>
    </r>
    <r>
      <rPr>
        <b/>
        <sz val="9"/>
        <color theme="0"/>
        <rFont val="Roboto"/>
      </rPr>
      <t>3</t>
    </r>
    <r>
      <rPr>
        <sz val="9"/>
        <color theme="0"/>
        <rFont val="Roboto"/>
      </rPr>
      <t>:</t>
    </r>
    <r>
      <rPr>
        <sz val="9"/>
        <color theme="0"/>
        <rFont val="Roboto"/>
      </rPr>
      <t xml:space="preserve"> </t>
    </r>
    <r>
      <rPr>
        <sz val="9"/>
        <color theme="0"/>
        <rFont val="Roboto"/>
      </rPr>
      <t>N</t>
    </r>
    <r>
      <rPr>
        <sz val="9"/>
        <color theme="0"/>
        <rFont val="Roboto"/>
      </rPr>
      <t>o</t>
    </r>
    <r>
      <rPr>
        <sz val="9"/>
        <color theme="0"/>
        <rFont val="Roboto"/>
      </rPr>
      <t xml:space="preserve"> ]</t>
    </r>
  </si>
  <si>
    <r>
      <rPr>
        <b/>
        <sz val="9"/>
        <color theme="1"/>
        <rFont val="Roboto"/>
      </rPr>
      <t>Plazas y espacios abiertos</t>
    </r>
    <r>
      <rPr>
        <sz val="9"/>
        <color theme="1"/>
        <rFont val="Roboto"/>
      </rPr>
      <t>:</t>
    </r>
    <r>
      <rPr>
        <sz val="9"/>
        <color theme="1"/>
        <rFont val="Roboto"/>
      </rPr>
      <t xml:space="preserve"> </t>
    </r>
    <r>
      <rPr>
        <sz val="9"/>
        <color theme="1"/>
        <rFont val="Roboto"/>
      </rPr>
      <t>e</t>
    </r>
    <r>
      <rPr>
        <sz val="9"/>
        <color theme="1"/>
        <rFont val="Roboto"/>
      </rPr>
      <t>spacios abiertos públicamente accesibles, usualmente pavimentados con poca o nada de vegetación.</t>
    </r>
    <r>
      <rPr>
        <sz val="9"/>
        <color theme="1"/>
        <rFont val="Roboto"/>
      </rPr>
      <t xml:space="preserve"> </t>
    </r>
    <r>
      <rPr>
        <sz val="9"/>
        <color theme="1"/>
        <rFont val="Roboto"/>
      </rPr>
      <t>Pueden combinarse con parques y jardines.</t>
    </r>
  </si>
  <si>
    <r>
      <rPr>
        <b/>
        <sz val="9"/>
        <color rgb="FF000000"/>
        <rFont val="Roboto"/>
      </rPr>
      <t>CALOR EXTREMO:</t>
    </r>
    <r>
      <rPr>
        <b/>
        <sz val="9"/>
        <color rgb="FF000000"/>
        <rFont val="Roboto"/>
      </rPr>
      <t xml:space="preserve"> </t>
    </r>
    <r>
      <rPr>
        <sz val="9"/>
        <color rgb="FF000000"/>
        <rFont val="Roboto"/>
      </rPr>
      <t xml:space="preserve">(1) Incomodidad para los visitantes (intensificada por la falta de zonas de sombra y vegetación). (2) Materiales como el mármol, el hormigón y el acero (utilizados, por ejemplo, en pavimentos, </t>
    </r>
    <r>
      <rPr>
        <sz val="9"/>
        <color rgb="FF000000"/>
        <rFont val="Roboto"/>
      </rPr>
      <t>recubrimientos</t>
    </r>
    <r>
      <rPr>
        <sz val="9"/>
        <color rgb="FF000000"/>
        <rFont val="Roboto"/>
      </rPr>
      <t>, etc.) se calientan en extremo, transmitiendo/reflejando calor al entorno y a los visitantes. (3) Deterioro acelerado de materiales estructurales que aumenta el coste de mantenimiento. (4) Cancelación de actividades recreativas (</t>
    </r>
    <r>
      <rPr>
        <sz val="9"/>
        <color rgb="FF000000"/>
        <rFont val="Roboto"/>
      </rPr>
      <t>p. ej.,</t>
    </r>
    <r>
      <rPr>
        <sz val="9"/>
        <color rgb="FF000000"/>
        <rFont val="Roboto"/>
      </rPr>
      <t xml:space="preserve"> conciertos, exposiciones al aire libre, etc.), lo que puede generar pérdidas de ingresos.</t>
    </r>
    <r>
      <rPr>
        <sz val="9"/>
        <color rgb="FF000000"/>
        <rFont val="Roboto"/>
      </rPr>
      <t xml:space="preserve"> </t>
    </r>
    <r>
      <rPr>
        <b/>
        <sz val="9"/>
        <color rgb="FF000000"/>
        <rFont val="Roboto"/>
      </rPr>
      <t>INCENDIOS FORESTALES</t>
    </r>
    <r>
      <rPr>
        <sz val="9"/>
        <color rgb="FF000000"/>
        <rFont val="Roboto"/>
      </rPr>
      <t>:</t>
    </r>
    <r>
      <rPr>
        <sz val="9"/>
        <color rgb="FF000000"/>
        <rFont val="Roboto"/>
      </rPr>
      <t xml:space="preserve"> </t>
    </r>
    <r>
      <rPr>
        <sz val="9"/>
        <color rgb="FF000000"/>
        <rFont val="Roboto"/>
      </rPr>
      <t xml:space="preserve">(5) </t>
    </r>
    <r>
      <rPr>
        <sz val="9"/>
        <color rgb="FF000000"/>
        <rFont val="Roboto"/>
      </rPr>
      <t xml:space="preserve">Deterioro de la </t>
    </r>
    <r>
      <rPr>
        <sz val="9"/>
        <color rgb="FF000000"/>
        <rFont val="Roboto"/>
      </rPr>
      <t>c</t>
    </r>
    <r>
      <rPr>
        <sz val="9"/>
        <color rgb="FF000000"/>
        <rFont val="Roboto"/>
      </rPr>
      <t xml:space="preserve">alidad del aire </t>
    </r>
    <r>
      <rPr>
        <sz val="9"/>
        <color rgb="FF000000"/>
        <rFont val="Roboto"/>
      </rPr>
      <t>por las partículas de humo</t>
    </r>
    <r>
      <rPr>
        <sz val="9"/>
        <color rgb="FF000000"/>
        <rFont val="Roboto"/>
      </rPr>
      <t xml:space="preserve">. </t>
    </r>
    <r>
      <rPr>
        <sz val="9"/>
        <color rgb="FF000000"/>
        <rFont val="Roboto"/>
      </rPr>
      <t>R</t>
    </r>
    <r>
      <rPr>
        <sz val="9"/>
        <color rgb="FF000000"/>
        <rFont val="Roboto"/>
      </rPr>
      <t>iesgos para la salud de los visitantes, lesiones y pérdida de vidas humanas. (6) Cierres temporales.</t>
    </r>
    <r>
      <rPr>
        <sz val="9"/>
        <color rgb="FF000000"/>
        <rFont val="Roboto"/>
      </rPr>
      <t xml:space="preserve"> </t>
    </r>
  </si>
  <si>
    <t>(1) Daños materiales/estructurales (agravados por la mayor frecuencia de los ciclos de hielo y deshielo): agrietamiento de pavimentos; congelación o rotura de los sistemas de tuberías para riego y suministro de agua. (2) Mayor coste de mantenimiento para actividades de limpieza del hielo. (3) Lesiones por frío e hipotermia de los visitantes.</t>
  </si>
  <si>
    <r>
      <rPr>
        <b/>
        <sz val="9"/>
        <color theme="1"/>
        <rFont val="Roboto"/>
      </rPr>
      <t>Parques y jardines</t>
    </r>
    <r>
      <rPr>
        <sz val="9"/>
        <color theme="1"/>
        <rFont val="Roboto"/>
      </rPr>
      <t>:</t>
    </r>
    <r>
      <rPr>
        <sz val="9"/>
        <color theme="1"/>
        <rFont val="Roboto"/>
      </rPr>
      <t xml:space="preserve"> </t>
    </r>
    <r>
      <rPr>
        <sz val="9"/>
        <color theme="1"/>
        <rFont val="Roboto"/>
      </rPr>
      <t>e</t>
    </r>
    <r>
      <rPr>
        <sz val="9"/>
        <color theme="1"/>
        <rFont val="Roboto"/>
      </rPr>
      <t>spacios verdes públicos destinados a fines recreativos o de conservación (como deportes, p</t>
    </r>
    <r>
      <rPr>
        <sz val="9"/>
        <color theme="1"/>
        <rFont val="Roboto"/>
      </rPr>
      <t>í</t>
    </r>
    <r>
      <rPr>
        <sz val="9"/>
        <color theme="1"/>
        <rFont val="Roboto"/>
      </rPr>
      <t>cnic, etc.).</t>
    </r>
    <r>
      <rPr>
        <sz val="9"/>
        <color theme="1"/>
        <rFont val="Roboto"/>
      </rPr>
      <t xml:space="preserve">  </t>
    </r>
    <r>
      <rPr>
        <sz val="9"/>
        <color theme="1"/>
        <rFont val="Roboto"/>
      </rPr>
      <t>Pueden combinarse con plazas y otros espacios abiertos.</t>
    </r>
  </si>
  <si>
    <r>
      <rPr>
        <b/>
        <sz val="9"/>
        <color theme="1"/>
        <rFont val="Roboto"/>
      </rPr>
      <t>CALOR EXTREMO:</t>
    </r>
    <r>
      <rPr>
        <sz val="9"/>
        <color theme="1"/>
        <rFont val="Roboto"/>
      </rPr>
      <t xml:space="preserve"> </t>
    </r>
    <r>
      <rPr>
        <sz val="9"/>
        <color theme="1"/>
        <rFont val="Roboto"/>
      </rPr>
      <t>(1) Mayo riesgo de ignición de incendios (</t>
    </r>
    <r>
      <rPr>
        <sz val="9"/>
        <color theme="1"/>
        <rFont val="Roboto"/>
      </rPr>
      <t>p. ej.,</t>
    </r>
    <r>
      <rPr>
        <sz val="9"/>
        <color theme="1"/>
        <rFont val="Roboto"/>
      </rPr>
      <t xml:space="preserve"> el sobrecalentamiento de las líneas eléctricas puede provocar chispas que podrían prender fuego en árboles cercanos). (2) Cancelación de actividades recreativas (</t>
    </r>
    <r>
      <rPr>
        <sz val="9"/>
        <color theme="1"/>
        <rFont val="Roboto"/>
      </rPr>
      <t>p. ej.,</t>
    </r>
    <r>
      <rPr>
        <sz val="9"/>
        <color theme="1"/>
        <rFont val="Roboto"/>
      </rPr>
      <t xml:space="preserve"> conciertos, exposiciones al aire libre, etc.) que puede generar pérdidas de ingresos. (3) Degradación del entorno natural: las especies arbóreas podrían ser atacadas por insectos u hongos.</t>
    </r>
    <r>
      <rPr>
        <sz val="9"/>
        <color theme="1"/>
        <rFont val="Roboto"/>
      </rPr>
      <t xml:space="preserve"> </t>
    </r>
    <r>
      <rPr>
        <b/>
        <sz val="9"/>
        <color theme="1"/>
        <rFont val="Roboto"/>
      </rPr>
      <t>INCENDIOS FORESTALES</t>
    </r>
    <r>
      <rPr>
        <sz val="9"/>
        <color theme="1"/>
        <rFont val="Roboto"/>
      </rPr>
      <t>:</t>
    </r>
    <r>
      <rPr>
        <sz val="9"/>
        <color theme="1"/>
        <rFont val="Roboto"/>
      </rPr>
      <t xml:space="preserve"> </t>
    </r>
    <r>
      <rPr>
        <sz val="9"/>
        <color theme="1"/>
        <rFont val="Roboto"/>
      </rPr>
      <t xml:space="preserve">(4) Lesión de visitantes y personal. (5) Degradación del ecosistema natural: vegetación quemada; mortandad catastrófica de mamíferos. (6) Riesgo de inundaciones </t>
    </r>
    <r>
      <rPr>
        <sz val="9"/>
        <color theme="1"/>
        <rFont val="Roboto"/>
      </rPr>
      <t xml:space="preserve">en </t>
    </r>
    <r>
      <rPr>
        <sz val="9"/>
        <color theme="1"/>
        <rFont val="Roboto"/>
      </rPr>
      <t xml:space="preserve">zonas </t>
    </r>
    <r>
      <rPr>
        <sz val="9"/>
        <color theme="1"/>
        <rFont val="Roboto"/>
      </rPr>
      <t>afectadas por incendios</t>
    </r>
    <r>
      <rPr>
        <sz val="9"/>
        <color theme="1"/>
        <rFont val="Roboto"/>
      </rPr>
      <t>.</t>
    </r>
  </si>
  <si>
    <t xml:space="preserve">(1) Congelación o rotura de los sistemas de tuberías para riego y suministro de agua. (2) Lesiones por frío e hipotermia de los visitantes. </t>
  </si>
  <si>
    <r>
      <rPr>
        <b/>
        <sz val="9"/>
        <color rgb="FF000000"/>
        <rFont val="Roboto"/>
      </rPr>
      <t>CALOR EXTREMO:</t>
    </r>
    <r>
      <rPr>
        <b/>
        <sz val="9"/>
        <color rgb="FF000000"/>
        <rFont val="Roboto"/>
      </rPr>
      <t xml:space="preserve"> </t>
    </r>
    <r>
      <rPr>
        <sz val="9"/>
        <color rgb="FF000000"/>
        <rFont val="Roboto"/>
      </rPr>
      <t>(1) Aumento de las temperaturas ambientales. (2) Obstrucción/cancelación de actividades deportivas (cuando las temperaturas interiores superan los umbrales de seguridad).</t>
    </r>
    <r>
      <rPr>
        <sz val="9"/>
        <color rgb="FF000000"/>
        <rFont val="Roboto"/>
      </rPr>
      <t xml:space="preserve"> </t>
    </r>
    <r>
      <rPr>
        <b/>
        <sz val="9"/>
        <color rgb="FF000000"/>
        <rFont val="Roboto"/>
      </rPr>
      <t>INCENDIOS FORESTALES:</t>
    </r>
    <r>
      <rPr>
        <sz val="9"/>
        <color rgb="FF000000"/>
        <rFont val="Roboto"/>
      </rPr>
      <t xml:space="preserve"> </t>
    </r>
    <r>
      <rPr>
        <sz val="9"/>
        <color rgb="FF000000"/>
        <rFont val="Roboto"/>
      </rPr>
      <t xml:space="preserve">(3) Daños materiales/estructurales: madera </t>
    </r>
    <r>
      <rPr>
        <sz val="9"/>
        <color rgb="FF000000"/>
        <rFont val="Roboto"/>
      </rPr>
      <t>carbonizada</t>
    </r>
    <r>
      <rPr>
        <sz val="9"/>
        <color rgb="FF000000"/>
        <rFont val="Roboto"/>
      </rPr>
      <t xml:space="preserve">, paredes ennegrecidas, plásticos </t>
    </r>
    <r>
      <rPr>
        <sz val="9"/>
        <color rgb="FF000000"/>
        <rFont val="Roboto"/>
      </rPr>
      <t>derretidos</t>
    </r>
    <r>
      <rPr>
        <sz val="9"/>
        <color rgb="FF000000"/>
        <rFont val="Roboto"/>
      </rPr>
      <t>, ventanas rotas, plegado/distorsión de vigas y cerchas de puentes; rotura de puntales. (4) Olores desagradables/insalubres.</t>
    </r>
    <r>
      <rPr>
        <sz val="9"/>
        <color rgb="FF000000"/>
        <rFont val="Roboto"/>
      </rPr>
      <t xml:space="preserve"> </t>
    </r>
  </si>
  <si>
    <t xml:space="preserve">(1) Los ciclos de hielo y deshielo pueden acelerar la degradación de los materiales y la corrosión del acero, dando lugar a problemas de mantenimiento (p. ej., aumento de las vibraciones al caminar) y estabilidad en pasarelas/puentes peatonales. (2) Acumulación de hielo en aparcamientos, rampas de carga, escaleras. Mayor riesgo de accidentes. Accesibilidad reducida. (3) Cubiertas dañadas por densas capas de nieve. (4) Puentes térmicos y pérdida incontrolable de calor de las instalaciones interiores. (5) Cierre del sistema de aire acondicionado en caso de cortes de electricidad (debido a la sobrecarga de la red eléctrica). La exposición prolongada a dichos efectos podría provocar problemas de mantenimiento de pasarelas/puentes peatonales (p. ej., aumento de las vibraciones al caminar) o incluso problemas de estabilidad.  </t>
  </si>
  <si>
    <r>
      <rPr>
        <b/>
        <sz val="9"/>
        <color rgb="FF000000"/>
        <rFont val="Roboto"/>
      </rPr>
      <t>CALOR EXTREMO:</t>
    </r>
    <r>
      <rPr>
        <b/>
        <sz val="9"/>
        <color rgb="FF000000"/>
        <rFont val="Roboto"/>
      </rPr>
      <t xml:space="preserve"> </t>
    </r>
    <r>
      <rPr>
        <sz val="9"/>
        <color rgb="FF000000"/>
        <rFont val="Roboto"/>
      </rPr>
      <t>C</t>
    </r>
    <r>
      <rPr>
        <sz val="9"/>
        <color rgb="FF000000"/>
        <rFont val="Roboto"/>
      </rPr>
      <t>alentamiento excesivo y mal funcionamiento de los equipos eléctricos.</t>
    </r>
  </si>
  <si>
    <t>Fallos eléctricos causados por sobrecargas.</t>
  </si>
  <si>
    <r>
      <rPr>
        <b/>
        <sz val="9"/>
        <color rgb="FF000000"/>
        <rFont val="Roboto"/>
      </rPr>
      <t>CALOR EXTREMO:</t>
    </r>
    <r>
      <rPr>
        <sz val="9"/>
        <color rgb="FF000000"/>
        <rFont val="Roboto"/>
      </rPr>
      <t xml:space="preserve"> </t>
    </r>
    <r>
      <rPr>
        <sz val="9"/>
        <color rgb="FF000000"/>
        <rFont val="Roboto"/>
      </rPr>
      <t>D</t>
    </r>
    <r>
      <rPr>
        <sz val="9"/>
        <color rgb="FF000000"/>
        <rFont val="Roboto"/>
      </rPr>
      <t>eterioro más rápido del mobiliario (acelerado por olas de calor y frecuentes cambios meteorológicos)</t>
    </r>
    <r>
      <rPr>
        <sz val="9"/>
        <color rgb="FF000000"/>
        <rFont val="Roboto"/>
      </rPr>
      <t>.</t>
    </r>
    <r>
      <rPr>
        <sz val="9"/>
        <color rgb="FF000000"/>
        <rFont val="Roboto"/>
      </rPr>
      <t xml:space="preserve"> Los muebles de acero/aluminio pueden calentarse extremadamente cuando reciben la luz directa del sol, transmitiendo un calor que puede quemar a los usuarios.</t>
    </r>
    <r>
      <rPr>
        <sz val="9"/>
        <color rgb="FF000000"/>
        <rFont val="Roboto"/>
      </rPr>
      <t xml:space="preserve"> </t>
    </r>
    <r>
      <rPr>
        <b/>
        <sz val="9"/>
        <color rgb="FF000000"/>
        <rFont val="Roboto"/>
      </rPr>
      <t>INCENDIOS FORESTALES:</t>
    </r>
    <r>
      <rPr>
        <sz val="9"/>
        <color rgb="FF000000"/>
        <rFont val="Roboto"/>
      </rPr>
      <t xml:space="preserve"> </t>
    </r>
    <r>
      <rPr>
        <sz val="9"/>
        <color rgb="FF000000"/>
        <rFont val="Roboto"/>
      </rPr>
      <t>Muebles carbonizados/ennegrecidos por el fuego; plásticos derretidos; pérdida de bienes.</t>
    </r>
    <r>
      <rPr>
        <sz val="9"/>
        <color rgb="FF000000"/>
        <rFont val="Roboto"/>
      </rPr>
      <t xml:space="preserve"> </t>
    </r>
  </si>
  <si>
    <t>Degradación acelerada de los materiales: astillamiento, agrietamiento o deformación de los muebles de madera; corrosión del mobiliario metálico expuestos a la nieve y a temperaturas bajo cero.</t>
  </si>
  <si>
    <r>
      <rPr>
        <b/>
        <sz val="9"/>
        <color rgb="FF000000"/>
        <rFont val="Roboto"/>
      </rPr>
      <t>CALOR EXTREMO:</t>
    </r>
    <r>
      <rPr>
        <sz val="9"/>
        <color rgb="FF000000"/>
        <rFont val="Roboto"/>
      </rPr>
      <t xml:space="preserve"> </t>
    </r>
    <r>
      <rPr>
        <sz val="9"/>
        <color rgb="FF000000"/>
        <rFont val="Roboto"/>
      </rPr>
      <t>r</t>
    </r>
    <r>
      <rPr>
        <sz val="9"/>
        <color rgb="FF000000"/>
        <rFont val="Roboto"/>
      </rPr>
      <t>iego más frecuente debido a las mayores tasas de evaporación; menores tasas de supervivencia de las plantas más jóvenes (que toleran peor las temperaturas muy altas).</t>
    </r>
  </si>
  <si>
    <t xml:space="preserve">(1) Acumulación de hielo en aceras. Riesgo de accidentes. Accesibilidad reducida (2) Degradación de materiales de construcción: astillamiento o deformación de componentes de madera y corrosión de piezas metálicas expuestas a la nieve y a temperaturas bajo cero. (3) Aumento del coste de mantenimiento. </t>
  </si>
  <si>
    <t xml:space="preserve">(1) Degradación acelerada de los materiales: corrosión de las piezas metálicas expuestas a la nieve y a temperaturas bajo cero. Agrietamiento de pavimentos rígidos (y de las superficies de pistas deportivas). (2) Acumulación de hielo Riesgo de accidentes. (3) Mayor coste de mantenimiento para actividades de limpieza del hielo. </t>
  </si>
  <si>
    <r>
      <rPr>
        <b/>
        <sz val="9"/>
        <color rgb="FF000000"/>
        <rFont val="Roboto"/>
      </rPr>
      <t>CALOR EXTREMO:</t>
    </r>
    <r>
      <rPr>
        <sz val="9"/>
        <color rgb="FF000000"/>
        <rFont val="Roboto"/>
      </rPr>
      <t xml:space="preserve"> </t>
    </r>
    <r>
      <rPr>
        <sz val="9"/>
        <color rgb="FF000000"/>
        <rFont val="Roboto"/>
      </rPr>
      <t>(1) Floraciones de algas nocivas en masas de agua poco profundas</t>
    </r>
    <r>
      <rPr>
        <sz val="9"/>
        <color rgb="FF000000"/>
        <rFont val="Roboto"/>
      </rPr>
      <t>.</t>
    </r>
    <r>
      <rPr>
        <sz val="9"/>
        <color rgb="FF000000"/>
        <rFont val="Roboto"/>
      </rPr>
      <t xml:space="preserve"> </t>
    </r>
    <r>
      <rPr>
        <sz val="9"/>
        <color rgb="FF000000"/>
        <rFont val="Roboto"/>
      </rPr>
      <t>D</t>
    </r>
    <r>
      <rPr>
        <sz val="9"/>
        <color rgb="FF000000"/>
        <rFont val="Roboto"/>
      </rPr>
      <t>eterioro de la calidad del agua</t>
    </r>
    <r>
      <rPr>
        <sz val="9"/>
        <color rgb="FF000000"/>
        <rFont val="Roboto"/>
      </rPr>
      <t>.</t>
    </r>
    <r>
      <rPr>
        <sz val="9"/>
        <color rgb="FF000000"/>
        <rFont val="Roboto"/>
      </rPr>
      <t xml:space="preserve"> </t>
    </r>
    <r>
      <rPr>
        <sz val="9"/>
        <color rgb="FF000000"/>
        <rFont val="Roboto"/>
      </rPr>
      <t>O</t>
    </r>
    <r>
      <rPr>
        <sz val="9"/>
        <color rgb="FF000000"/>
        <rFont val="Roboto"/>
      </rPr>
      <t>lores desagradables del agua en los estanques. (2) Peligros de salud pública:</t>
    </r>
    <r>
      <rPr>
        <sz val="9"/>
        <color rgb="FF000000"/>
        <rFont val="Roboto"/>
      </rPr>
      <t xml:space="preserve"> </t>
    </r>
    <r>
      <rPr>
        <sz val="9"/>
        <color rgb="FF000000"/>
        <rFont val="Roboto"/>
      </rPr>
      <t>larvas de mosquitos en los estanques; transmisión de enfermedades.</t>
    </r>
    <r>
      <rPr>
        <sz val="9"/>
        <color rgb="FF000000"/>
        <rFont val="Roboto"/>
      </rPr>
      <t xml:space="preserve">   </t>
    </r>
  </si>
  <si>
    <t xml:space="preserve">(1) Congelación de estanques de aguas poco profundas, lo que crea problemas de seguridad para los visitantes. (2) Problemas de estabilización de las orillas de los estanques durante el deshielo de la capa superior congelada del suelo. </t>
  </si>
  <si>
    <t>Riesgo de interdependencia en caso de calor extremo</t>
  </si>
  <si>
    <t>Riesgo de interdependencia en caso de frío extremo</t>
  </si>
  <si>
    <r>
      <rPr>
        <b/>
        <sz val="13"/>
        <color theme="1"/>
        <rFont val="Roboto"/>
      </rPr>
      <t>Cuadro </t>
    </r>
    <r>
      <rPr>
        <b/>
        <sz val="13"/>
        <color theme="1"/>
        <rFont val="Roboto"/>
      </rPr>
      <t>2.2.</t>
    </r>
    <r>
      <rPr>
        <sz val="13"/>
        <color theme="1"/>
        <rFont val="Roboto"/>
      </rPr>
      <t xml:space="preserve"> </t>
    </r>
    <r>
      <rPr>
        <sz val="13"/>
        <color theme="1"/>
        <rFont val="Roboto"/>
      </rPr>
      <t xml:space="preserve">Evaluación de </t>
    </r>
    <r>
      <rPr>
        <sz val="13"/>
        <color theme="1"/>
        <rFont val="Roboto"/>
      </rPr>
      <t xml:space="preserve">interdependencias </t>
    </r>
    <r>
      <rPr>
        <sz val="13"/>
        <color theme="1"/>
        <rFont val="Roboto"/>
      </rPr>
      <t xml:space="preserve">en caso de </t>
    </r>
    <r>
      <rPr>
        <sz val="13"/>
        <color rgb="FF930352"/>
        <rFont val="Roboto"/>
      </rPr>
      <t>CALOR EXTREMO E INCENDIOS FORESTALES</t>
    </r>
  </si>
  <si>
    <r>
      <rPr>
        <b/>
        <sz val="13"/>
        <color theme="1"/>
        <rFont val="Roboto"/>
      </rPr>
      <t xml:space="preserve">Cuadro </t>
    </r>
    <r>
      <rPr>
        <b/>
        <sz val="13"/>
        <color theme="1"/>
        <rFont val="Roboto"/>
      </rPr>
      <t>2.2b.</t>
    </r>
    <r>
      <rPr>
        <sz val="13"/>
        <color theme="1"/>
        <rFont val="Roboto"/>
      </rPr>
      <t xml:space="preserve"> </t>
    </r>
    <r>
      <rPr>
        <sz val="13"/>
        <color theme="1"/>
        <rFont val="Roboto"/>
      </rPr>
      <t xml:space="preserve">Evaluación de interdependencias </t>
    </r>
    <r>
      <rPr>
        <sz val="13"/>
        <color theme="1"/>
        <rFont val="Roboto"/>
      </rPr>
      <t xml:space="preserve">en caso de </t>
    </r>
    <r>
      <rPr>
        <sz val="13"/>
        <color rgb="FF930352"/>
        <rFont val="Roboto"/>
      </rPr>
      <t xml:space="preserve">FRÍO EXTREMO Y CICLOS </t>
    </r>
    <r>
      <rPr>
        <sz val="13"/>
        <color rgb="FF930352"/>
        <rFont val="Roboto"/>
      </rPr>
      <t>DE HIELO Y DESHIELO</t>
    </r>
  </si>
  <si>
    <r>
      <rPr>
        <sz val="9"/>
        <color theme="0"/>
        <rFont val="Roboto"/>
      </rPr>
      <t>[0</t>
    </r>
    <r>
      <rPr>
        <b/>
        <sz val="9"/>
        <color theme="0"/>
        <rFont val="Roboto"/>
      </rPr>
      <t>:</t>
    </r>
    <r>
      <rPr>
        <sz val="9"/>
        <color theme="0"/>
        <rFont val="Roboto"/>
      </rPr>
      <t xml:space="preserve"> </t>
    </r>
    <r>
      <rPr>
        <sz val="9"/>
        <color theme="0"/>
        <rFont val="Roboto"/>
      </rPr>
      <t xml:space="preserve">Perturbaciones </t>
    </r>
    <r>
      <rPr>
        <sz val="9"/>
        <color theme="0"/>
        <rFont val="Roboto"/>
      </rPr>
      <t xml:space="preserve">infrecuentes </t>
    </r>
    <r>
      <rPr>
        <sz val="9"/>
        <color theme="0"/>
        <rFont val="Roboto"/>
      </rPr>
      <t>| 1:</t>
    </r>
    <r>
      <rPr>
        <sz val="9"/>
        <color theme="0"/>
        <rFont val="Roboto"/>
      </rPr>
      <t xml:space="preserve"> </t>
    </r>
    <r>
      <rPr>
        <sz val="9"/>
        <color theme="0"/>
        <rFont val="Roboto"/>
      </rPr>
      <t xml:space="preserve">Perturbaciones </t>
    </r>
    <r>
      <rPr>
        <sz val="9"/>
        <color theme="0"/>
        <rFont val="Roboto"/>
      </rPr>
      <t>posibles, pero de corta duración</t>
    </r>
    <r>
      <rPr>
        <sz val="9"/>
        <color theme="0"/>
        <rFont val="Roboto"/>
      </rPr>
      <t xml:space="preserve"> </t>
    </r>
    <r>
      <rPr>
        <sz val="9"/>
        <color theme="0"/>
        <rFont val="Roboto"/>
      </rPr>
      <t>| 2:</t>
    </r>
    <r>
      <rPr>
        <sz val="9"/>
        <color theme="0"/>
        <rFont val="Roboto"/>
      </rPr>
      <t xml:space="preserve"> </t>
    </r>
    <r>
      <rPr>
        <sz val="9"/>
        <color theme="0"/>
        <rFont val="Roboto"/>
      </rPr>
      <t xml:space="preserve">Perturbaciones </t>
    </r>
    <r>
      <rPr>
        <sz val="9"/>
        <color theme="0"/>
        <rFont val="Roboto"/>
      </rPr>
      <t>posibles</t>
    </r>
    <r>
      <rPr>
        <sz val="9"/>
        <color theme="0"/>
        <rFont val="Roboto"/>
      </rPr>
      <t xml:space="preserve"> </t>
    </r>
    <r>
      <rPr>
        <sz val="9"/>
        <color theme="0"/>
        <rFont val="Roboto"/>
      </rPr>
      <t xml:space="preserve">| </t>
    </r>
    <r>
      <rPr>
        <b/>
        <sz val="9"/>
        <color theme="0"/>
        <rFont val="Roboto"/>
      </rPr>
      <t>3</t>
    </r>
    <r>
      <rPr>
        <sz val="9"/>
        <color theme="0"/>
        <rFont val="Roboto"/>
      </rPr>
      <t>:</t>
    </r>
    <r>
      <rPr>
        <sz val="9"/>
        <color theme="0"/>
        <rFont val="Roboto"/>
      </rPr>
      <t xml:space="preserve"> </t>
    </r>
    <r>
      <rPr>
        <sz val="9"/>
        <color theme="0"/>
        <rFont val="Roboto"/>
      </rPr>
      <t xml:space="preserve">Perturbaciones </t>
    </r>
    <r>
      <rPr>
        <sz val="9"/>
        <color theme="0"/>
        <rFont val="Roboto"/>
      </rPr>
      <t xml:space="preserve">significativas </t>
    </r>
    <r>
      <rPr>
        <sz val="9"/>
        <color theme="0"/>
        <rFont val="Roboto"/>
      </rPr>
      <t>habituales]</t>
    </r>
  </si>
  <si>
    <t>Escasez de energía o apagones (como resultado de la sobrecarga de la red eléctrica durante días muy calurosos).</t>
  </si>
  <si>
    <t>Escasez de energía o apagones (como resultado de la sobrecarga de la red eléctrica).</t>
  </si>
  <si>
    <t>Paralización del tráfico durante incendios forestales por la obstrucción del acceso al parque. Visitantes varados.</t>
  </si>
  <si>
    <t>Carreteras heladas o bloqueadas por la nieve que obstaculizan el acceso al parque.</t>
  </si>
  <si>
    <t xml:space="preserve">Mayor riesgo de contaminación del agua (p. ej., debido a la formación acelerada de biopelículas en la fuente de agua o en el sistema de distribución). Problemas de salud. </t>
  </si>
  <si>
    <t>Congelación de las cañerías de agua principales (si no están instaladas por debajo de la línea de congelación). La pérdida temporal del suministro de agua incide en las operaciones de higiene del proyecto de regeneración urbana.</t>
  </si>
  <si>
    <r>
      <rPr>
        <b/>
        <sz val="24"/>
        <color rgb="FF000000"/>
        <rFont val="Roboto"/>
      </rPr>
      <t>PASO</t>
    </r>
    <r>
      <rPr>
        <b/>
        <sz val="24"/>
        <color rgb="FF000000"/>
        <rFont val="Roboto"/>
      </rPr>
      <t> </t>
    </r>
    <r>
      <rPr>
        <b/>
        <sz val="24"/>
        <color rgb="FF000000"/>
        <rFont val="Roboto"/>
      </rPr>
      <t>3.</t>
    </r>
    <r>
      <rPr>
        <sz val="24"/>
        <color rgb="FF000000"/>
        <rFont val="Roboto"/>
      </rPr>
      <t xml:space="preserve"> </t>
    </r>
    <r>
      <rPr>
        <sz val="24"/>
        <color rgb="FF000000"/>
        <rFont val="Roboto"/>
      </rPr>
      <t>PASO</t>
    </r>
    <r>
      <rPr>
        <sz val="24"/>
        <color rgb="FF000000"/>
        <rFont val="Roboto"/>
      </rPr>
      <t> </t>
    </r>
    <r>
      <rPr>
        <sz val="24"/>
        <color rgb="FF000000"/>
        <rFont val="Roboto"/>
      </rPr>
      <t>3.</t>
    </r>
    <r>
      <rPr>
        <sz val="24"/>
        <color rgb="FF000000"/>
        <rFont val="Roboto"/>
      </rPr>
      <t xml:space="preserve"> </t>
    </r>
    <r>
      <rPr>
        <sz val="24"/>
        <color rgb="FF000000"/>
        <rFont val="Roboto"/>
      </rPr>
      <t>EVAL</t>
    </r>
    <r>
      <rPr>
        <sz val="24"/>
        <color rgb="FF000000"/>
        <rFont val="Roboto"/>
      </rPr>
      <t>ÚE LOS</t>
    </r>
    <r>
      <rPr>
        <sz val="24"/>
        <color rgb="FF000000"/>
        <rFont val="Roboto"/>
      </rPr>
      <t xml:space="preserve"> RIESGOS </t>
    </r>
    <r>
      <rPr>
        <sz val="24"/>
        <color rgb="FF000000"/>
        <rFont val="Roboto"/>
      </rPr>
      <t>PROVOCADOS POR EL</t>
    </r>
    <r>
      <rPr>
        <sz val="24"/>
        <color rgb="FF000000"/>
        <rFont val="Roboto"/>
      </rPr>
      <t xml:space="preserve"> CAMBIO CLIMÁTICO</t>
    </r>
  </si>
  <si>
    <r>
      <rPr>
        <b/>
        <sz val="16"/>
        <color theme="1"/>
        <rFont val="Roboto"/>
      </rPr>
      <t xml:space="preserve">Cuadro 3.1 - Resumen del perfil de riesgo del proyecto </t>
    </r>
    <r>
      <rPr>
        <sz val="16"/>
        <color rgb="FF000000"/>
        <rFont val="Roboto"/>
      </rPr>
      <t>(cumplimentado automáticamente usando la información introducida en las hojas anteriores)</t>
    </r>
  </si>
  <si>
    <t xml:space="preserve">CALOR EXTREMO </t>
  </si>
  <si>
    <t>FRÍO EXTREMO Y CICLOS DE HIELO Y DESHIELO</t>
  </si>
  <si>
    <t>INCENDIOS FORESTALES</t>
  </si>
  <si>
    <t>Solo figuran en la lista componentes activos. Para activar/desactivar componentes diríjase a la pestaña Wind-Step 2.</t>
  </si>
  <si>
    <t>Protección frente al cambio climático: CALOR EXTREMO</t>
  </si>
  <si>
    <t>4.1</t>
  </si>
  <si>
    <r>
      <rPr>
        <b/>
        <sz val="10"/>
        <color theme="1"/>
        <rFont val="Roboto"/>
      </rPr>
      <t xml:space="preserve">Puntuación inicial del riesgo de CALOR EXTREMO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</si>
  <si>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Medidas de adaptación para combatir el CALOR EXTREMO</t>
  </si>
  <si>
    <t>4.4</t>
  </si>
  <si>
    <t>Riesgo final de CALOR EXTREMO</t>
  </si>
  <si>
    <t>Protección frente al cambio climático: FRÍO EXTREMO y CICLOS DE HIELO Y DESHIELO</t>
  </si>
  <si>
    <r>
      <rPr>
        <b/>
        <sz val="10"/>
        <color theme="1"/>
        <rFont val="Roboto"/>
      </rPr>
      <t xml:space="preserve">Puntuación inicial del riesgo de FRÍO EXTREMO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</si>
  <si>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Medidas de adaptación para combatir el FRÍO EXTREMO</t>
  </si>
  <si>
    <t>Riesgo final de FRÍO EXTREMO y CICLOS DE HIELO Y DESHIELO</t>
  </si>
  <si>
    <t>Protección frente al cambio climático:  INCENDIOS FORESTALES</t>
  </si>
  <si>
    <t>4.9</t>
  </si>
  <si>
    <r>
      <rPr>
        <b/>
        <sz val="10"/>
        <color theme="1"/>
        <rFont val="Roboto"/>
      </rPr>
      <t xml:space="preserve">Puntuación inicial del riesgo de INCENDIOS FORESTALES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</si>
  <si>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4.10</t>
  </si>
  <si>
    <t>Medidas de adaptación para combatir los INCENDIOS FORESTALES</t>
  </si>
  <si>
    <t>4.11</t>
  </si>
  <si>
    <t>4.12</t>
  </si>
  <si>
    <t>Riesgo final de INCENDIOS FORESTALES</t>
  </si>
  <si>
    <r>
      <rPr>
        <b/>
        <sz val="13"/>
        <color theme="1"/>
        <rFont val="Roboto"/>
      </rPr>
      <t xml:space="preserve">Cuadro </t>
    </r>
    <r>
      <rPr>
        <b/>
        <sz val="13"/>
        <color theme="1"/>
        <rFont val="Roboto"/>
      </rPr>
      <t xml:space="preserve">4.2 - </t>
    </r>
    <r>
      <rPr>
        <sz val="13"/>
        <color rgb="FF000000"/>
        <rFont val="Roboto"/>
      </rPr>
      <t>Medidas de adaptación para</t>
    </r>
    <r>
      <rPr>
        <sz val="13"/>
        <color rgb="FF000000"/>
        <rFont val="Roboto"/>
      </rPr>
      <t xml:space="preserve"> la </t>
    </r>
    <r>
      <rPr>
        <sz val="13"/>
        <color rgb="FF000000"/>
        <rFont val="Roboto"/>
      </rPr>
      <t>protección frente a temperaturas extremas e incendios forestales</t>
    </r>
  </si>
  <si>
    <t>Protección frente al calor extremo</t>
  </si>
  <si>
    <t>Instalar dispositivos de sombreado para proteger a las personas de la luz directa del sol.</t>
  </si>
  <si>
    <t>Optar por quioscos fabricados con materiales reflectantes.</t>
  </si>
  <si>
    <t>Instalar sistemas de refrigeración exterior en quioscos y estaciones de autobuses (p. ej., enfriadores por evaporación, ventiladores humidificadores, sistemas de aire acondicionado, etc.). Sustituir los sistemas de aire acondicionado basados en compresores por equipos termoeléctricos (más respetuosos con el medio ambiente, más eficientes energéticamente y más compactos).</t>
  </si>
  <si>
    <t>Reducir superficies duras (pavimentos, senderos, calzadas) que absorban radiación solar. Optar por pavimentos de colores fríos que puedan reflectar hasta el 50 % de la radiación solar.</t>
  </si>
  <si>
    <t>Utilizar alumbrado público solar (para reducir la dependencia de la red y el consumo de electricidad).</t>
  </si>
  <si>
    <t>Diseñar/instalar elementos paisajísticos que mitiguen el calor y maximicen la capacidad de refrigeración del parque:  seleccionar especies arbóreas adecuadas; optimizar el tamaño, la forma, la ubicación de los grupos de árboles, etc.</t>
  </si>
  <si>
    <t>Instalar sistemas de paredes verdes cerca de las zonas de descanso para mejorar el confort térmico de los visitantes.</t>
  </si>
  <si>
    <t>Instalar fuentes y cortinas de agua que permitan a los visitantes refrescarse en los días muy calurosos. (No se recomienda en regiones expuestas a un mayor riesgo de sequía).</t>
  </si>
  <si>
    <t>Invertir en espacios azules y verdes para aumentar la humidificación y la purificación del aire y mejorar el efecto refrescante de los parques.</t>
  </si>
  <si>
    <t>Poblar con árboles los parques con predominancia de césped para mantener temperaturas más frescas (si las condiciones de sequía lo permiten).</t>
  </si>
  <si>
    <t>Aplicar métodos de jardinería sostenible (incluidas prácticas de conservación del agua; promover el uso de plantas autóctonas que se adaptan mejor a las condiciones locales y necesitan menos agua, fertilizantes y mantenimiento).</t>
  </si>
  <si>
    <t xml:space="preserve">Instalar ventiladores y estanques en los parques zoológicos. Establecer un plan para reponer agua con mayor frecuencia (con agua dulce fresca) en días muy calurosos. </t>
  </si>
  <si>
    <t>Protección frente al frío extremo y los ciclos de hielo y deshielo</t>
  </si>
  <si>
    <t>Optar por materiales resistentes al frío y pavimentos flexibles que resisten mejor los ciclos de hielo y deshielo.</t>
  </si>
  <si>
    <t>Utilizar equipos resistentes a las altas temperaturas o desmontar los equipos sensibles durante los días muy fríos. Añadir carcasas protectoras a los equipos fijos (que no pueden retirarse).</t>
  </si>
  <si>
    <t>Aislar los sistemas de tuberías para riego y suministro de agua y los aspersores para evitar que se congelen o revienten.</t>
  </si>
  <si>
    <t>Instalar barandillas en todas las escaleras exteriores y entradas para evitar accidentes.</t>
  </si>
  <si>
    <t>Sustituir los sistemas de aire acondicionado basados en compresores en quioscos al aire libre por equipos termoeléctricos (más respetuosos con el medio ambiente, más eficientes energéticamente y más compactos).</t>
  </si>
  <si>
    <t>Instalar protectores de canalones en quioscos, refugios y paradas de autobús para proteger los tejados de la acumulación excesiva de hielo.</t>
  </si>
  <si>
    <t>Aislar los muros exteriores y los tejados empleando materiales duraderos adecuados para climas fríos (p. ej., fibra de vidrio, celulosa insuflada, espuma en aerosol, etc.).</t>
  </si>
  <si>
    <t>En las paredes interiores, utilizar recubrimientos térmicos eficientes para evitar fugas de calor hacia el exterior.</t>
  </si>
  <si>
    <t>Revisar el diseño del refugio/quiosco para que soporte altas cargas de nieve.</t>
  </si>
  <si>
    <t>Considerar las mayores necesidades de drenaje de la instalación para poder acomodar un aumento de las escorrentías durante el período de deshielo.</t>
  </si>
  <si>
    <t>Sustituir los equipos de calefacción de combustibles fósiles (o los sistemas convencionales de aire acondicionado) por bombas de calor para mejorar la eficiencia energética durante las olas de frío.</t>
  </si>
  <si>
    <t>Considerar la posibilidad de instalar vías con calefacción para acelerar el derretimiento de la nieve y evitar la formación de hielo. En aras de la eficiencia energética, aprovechar las infraestructuras existentes (p. ej., tuberías de calefacción urbana).</t>
  </si>
  <si>
    <t>Limitar la utilización de espacios abiertos en períodos de frío extremo.</t>
  </si>
  <si>
    <t>Contemplar la posibilidad de realizar en espacios interiores las actividades programadas al aire libre cuando hace mucho frío.</t>
  </si>
  <si>
    <t>Barato (si realiza durante la fase de planificación)</t>
  </si>
  <si>
    <t>Elaborar un plan de actuación invernal en caso de nevadas. Planificar espacios designados para retirar y apilar la nieve.</t>
  </si>
  <si>
    <t>Podar frecuentemente los árboles que crezcan cerca de las líneas eléctricas.</t>
  </si>
  <si>
    <t>Encargar provisiones de emergencia para combatir el frío extremo y las nevadas (p. ej., sal, palas/sopladores de nieve, mantas, etc.).</t>
  </si>
  <si>
    <t>Protección frente a los incendios forestales</t>
  </si>
  <si>
    <t>Elaborar mapas de riesgo de incendio y formular planes de actuación para las diferentes zonas de incendio.</t>
  </si>
  <si>
    <t>Recoger y almacenar agua de lluvia para su utilización en la extinción de incendios.</t>
  </si>
  <si>
    <t>Invertir en equipos de extinción de incendios y personal especializado.</t>
  </si>
  <si>
    <t>Instalar purificadores de aire multietapa en las instalaciones interiores para proteger a los usuarios/visitantes de la inhalación de humo de incendios forestales.</t>
  </si>
  <si>
    <t>Limpiar/eliminar frecuentemente el material inflamable (p. ej., hojas secas).</t>
  </si>
  <si>
    <t>Restringir/prohibir el acceso a los parques cuando el riesgo de incendio sea elevado.</t>
  </si>
  <si>
    <t>Prohibir las actividades recreativas que puedan provocar incendios (p. ej., barbacoas) cuando el riesgo de incendio sea elevado.</t>
  </si>
  <si>
    <r>
      <rPr>
        <b/>
        <sz val="13"/>
        <color theme="1"/>
        <rFont val="Roboto"/>
      </rPr>
      <t>Cuadro </t>
    </r>
    <r>
      <rPr>
        <b/>
        <sz val="13"/>
        <color theme="1"/>
        <rFont val="Roboto"/>
      </rPr>
      <t>4.3.</t>
    </r>
    <r>
      <rPr>
        <sz val="13"/>
        <color theme="1"/>
        <rFont val="Roboto"/>
      </rPr>
      <t xml:space="preserve"> </t>
    </r>
    <r>
      <rPr>
        <sz val="13"/>
        <color theme="1"/>
        <rFont val="Roboto"/>
      </rPr>
      <t xml:space="preserve">Medidas de adaptación con soluciones </t>
    </r>
    <r>
      <rPr>
        <sz val="13"/>
        <color theme="1"/>
        <rFont val="Roboto"/>
      </rPr>
      <t>«</t>
    </r>
    <r>
      <rPr>
        <sz val="13"/>
        <color theme="1"/>
        <rFont val="Roboto"/>
      </rPr>
      <t>sin arrepentimiento</t>
    </r>
    <r>
      <rPr>
        <sz val="13"/>
        <color theme="1"/>
        <rFont val="Roboto"/>
      </rPr>
      <t>»</t>
    </r>
    <r>
      <rPr>
        <sz val="13"/>
        <color theme="1"/>
        <rFont val="Roboto"/>
      </rPr>
      <t xml:space="preserve"> (comunes para todos los </t>
    </r>
    <r>
      <rPr>
        <sz val="13"/>
        <color theme="1"/>
        <rFont val="Roboto"/>
      </rPr>
      <t xml:space="preserve">peligros </t>
    </r>
    <r>
      <rPr>
        <sz val="13"/>
        <color theme="1"/>
        <rFont val="Roboto"/>
      </rPr>
      <t>relacionados con la temperatura)</t>
    </r>
  </si>
  <si>
    <t>Establecer un plan de respuesta a emergencias: sistemas de alerta, protocolos de cierre y asignación de responsabilidades.</t>
  </si>
  <si>
    <r>
      <t xml:space="preserve">Invertir en energía renovable </t>
    </r>
    <r>
      <rPr>
        <i/>
        <sz val="11"/>
        <color theme="1"/>
        <rFont val="Calibri"/>
        <family val="2"/>
        <scheme val="minor"/>
      </rPr>
      <t>in situ</t>
    </r>
    <r>
      <rPr>
        <sz val="11"/>
        <color theme="1"/>
        <rFont val="Calibri"/>
        <family val="2"/>
        <scheme val="minor"/>
      </rPr>
      <t xml:space="preserve"> para minimizar la dependencia de la red eléctrica externa.</t>
    </r>
  </si>
  <si>
    <t>Coordinar (con la autoridad correspondiente) la construcción de tejados fríos/verdes y fachadas verdes en los edificios circundantes para mejorar las condiciones microclimáticas del parque.</t>
  </si>
  <si>
    <t>Caro (dependiendo del mecanismo de financiación)</t>
  </si>
  <si>
    <r>
      <rPr>
        <sz val="14"/>
        <color rgb="FF660033"/>
        <rFont val="Roboto"/>
      </rPr>
      <t>Protección frente al cambio climático de los proyectos de regeneración urbana -</t>
    </r>
    <r>
      <rPr>
        <sz val="14"/>
        <color rgb="FF660033"/>
        <rFont val="Roboto"/>
      </rPr>
      <t xml:space="preserve"> </t>
    </r>
    <r>
      <rPr>
        <b/>
        <sz val="14"/>
        <color rgb="FF660033"/>
        <rFont val="Roboto"/>
      </rPr>
      <t>V</t>
    </r>
    <r>
      <rPr>
        <b/>
        <sz val="14"/>
        <color rgb="FF660033"/>
        <rFont val="Roboto"/>
      </rPr>
      <t>ientos extremos</t>
    </r>
  </si>
  <si>
    <r>
      <rPr>
        <b/>
        <sz val="13"/>
        <color theme="1"/>
        <rFont val="Roboto"/>
      </rPr>
      <t>Cuadro </t>
    </r>
    <r>
      <rPr>
        <b/>
        <sz val="13"/>
        <color theme="1"/>
        <rFont val="Roboto"/>
      </rPr>
      <t>1.1.</t>
    </r>
    <r>
      <rPr>
        <b/>
        <sz val="13"/>
        <color theme="1"/>
        <rFont val="Roboto"/>
      </rPr>
      <t xml:space="preserve"> </t>
    </r>
    <r>
      <rPr>
        <sz val="13"/>
        <color theme="1"/>
        <rFont val="Roboto"/>
      </rPr>
      <t>Exposición a vientos extremos y huracanes</t>
    </r>
  </si>
  <si>
    <t xml:space="preserve">¿Está experimentando la región temporales de viento perturbadores que causan daños generalizados (p. ej., carreteras intransitables, cortes de electricidad, árboles arrancados de raíz, accidentes, etc.)? ¿Son frecuentes? </t>
  </si>
  <si>
    <r>
      <rPr>
        <sz val="9"/>
        <color theme="1" tint="0.249977111117893"/>
        <rFont val="Roboto"/>
      </rPr>
      <t>Se entiende por vientos extremos aquellos que superan los 60</t>
    </r>
    <r>
      <rPr>
        <sz val="9"/>
        <color theme="1" tint="0.249977111117893"/>
        <rFont val="Roboto"/>
      </rPr>
      <t> </t>
    </r>
    <r>
      <rPr>
        <sz val="9"/>
        <color theme="1" tint="0.249977111117893"/>
        <rFont val="Roboto"/>
      </rPr>
      <t>nudos(</t>
    </r>
    <r>
      <rPr>
        <sz val="9"/>
        <color theme="1" tint="0.249977111117893"/>
        <rFont val="Roboto"/>
      </rPr>
      <t>más de</t>
    </r>
    <r>
      <rPr>
        <sz val="9"/>
        <color theme="1" tint="0.249977111117893"/>
        <rFont val="Roboto"/>
      </rPr>
      <t> </t>
    </r>
    <r>
      <rPr>
        <sz val="9"/>
        <color theme="1" tint="0.249977111117893"/>
        <rFont val="Roboto"/>
      </rPr>
      <t xml:space="preserve">11 </t>
    </r>
    <r>
      <rPr>
        <sz val="9"/>
        <color theme="1" tint="0.249977111117893"/>
        <rFont val="Roboto"/>
      </rPr>
      <t xml:space="preserve">en la escala de </t>
    </r>
    <r>
      <rPr>
        <sz val="9"/>
        <color theme="1" tint="0.249977111117893"/>
        <rFont val="Roboto"/>
      </rPr>
      <t>Beaufort).</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Sí</t>
    </r>
    <r>
      <rPr>
        <sz val="9"/>
        <color theme="1" tint="0.249977111117893"/>
        <rFont val="Roboto"/>
      </rPr>
      <t>»</t>
    </r>
    <r>
      <rPr>
        <sz val="9"/>
        <color theme="1" tint="0.249977111117893"/>
        <rFont val="Roboto"/>
      </rPr>
      <t xml:space="preserve"> cuando los vientos extremos se produzcan una vez al año o más a menudo</t>
    </r>
    <r>
      <rPr>
        <sz val="9"/>
        <color theme="1" tint="0.249977111117893"/>
        <rFont val="Roboto"/>
      </rPr>
      <t>; «</t>
    </r>
    <r>
      <rPr>
        <b/>
        <sz val="9"/>
        <color theme="1" tint="0.249977111117893"/>
        <rFont val="Roboto"/>
      </rPr>
      <t>Muy probable</t>
    </r>
    <r>
      <rPr>
        <sz val="9"/>
        <color theme="1" tint="0.249977111117893"/>
        <rFont val="Roboto"/>
      </rPr>
      <t>»</t>
    </r>
    <r>
      <rPr>
        <sz val="9"/>
        <color theme="1" tint="0.249977111117893"/>
        <rFont val="Roboto"/>
      </rPr>
      <t xml:space="preserve"> si los vientos extremos se repiten cada 5</t>
    </r>
    <r>
      <rPr>
        <sz val="9"/>
        <color theme="1" tint="0.249977111117893"/>
        <rFont val="Roboto"/>
      </rPr>
      <t> </t>
    </r>
    <r>
      <rPr>
        <sz val="9"/>
        <color theme="1" tint="0.249977111117893"/>
        <rFont val="Roboto"/>
      </rPr>
      <t>años en promedio;</t>
    </r>
    <r>
      <rPr>
        <sz val="9"/>
        <color theme="1" tint="0.249977111117893"/>
        <rFont val="Roboto"/>
      </rPr>
      <t xml:space="preserve"> «</t>
    </r>
    <r>
      <rPr>
        <b/>
        <sz val="9"/>
        <color theme="1" tint="0.249977111117893"/>
        <rFont val="Roboto"/>
      </rPr>
      <t>Probable</t>
    </r>
    <r>
      <rPr>
        <sz val="9"/>
        <color theme="1" tint="0.249977111117893"/>
        <rFont val="Roboto"/>
      </rPr>
      <t>»</t>
    </r>
    <r>
      <rPr>
        <sz val="9"/>
        <color theme="1" tint="0.249977111117893"/>
        <rFont val="Roboto"/>
      </rPr>
      <t xml:space="preserve"> si se producen, pero con menor frecuencia</t>
    </r>
    <r>
      <rPr>
        <sz val="9"/>
        <color theme="1" tint="0.249977111117893"/>
        <rFont val="Roboto"/>
      </rPr>
      <t>;</t>
    </r>
    <r>
      <rPr>
        <sz val="9"/>
        <color theme="1" tint="0.249977111117893"/>
        <rFont val="Roboto"/>
      </rPr>
      <t xml:space="preserve"> y </t>
    </r>
    <r>
      <rPr>
        <sz val="9"/>
        <color theme="1" tint="0.249977111117893"/>
        <rFont val="Roboto"/>
      </rPr>
      <t>«</t>
    </r>
    <r>
      <rPr>
        <b/>
        <sz val="9"/>
        <color theme="1" tint="0.249977111117893"/>
        <rFont val="Roboto"/>
      </rPr>
      <t>No</t>
    </r>
    <r>
      <rPr>
        <sz val="9"/>
        <color theme="1" tint="0.249977111117893"/>
        <rFont val="Roboto"/>
      </rPr>
      <t>»</t>
    </r>
    <r>
      <rPr>
        <sz val="9"/>
        <color theme="1" tint="0.249977111117893"/>
        <rFont val="Roboto"/>
      </rPr>
      <t xml:space="preserve"> si la región nunca ha sufrido </t>
    </r>
    <r>
      <rPr>
        <sz val="9"/>
        <color theme="1" tint="0.249977111117893"/>
        <rFont val="Roboto"/>
      </rPr>
      <t xml:space="preserve">ningún </t>
    </r>
    <r>
      <rPr>
        <sz val="9"/>
        <color theme="1" tint="0.249977111117893"/>
        <rFont val="Roboto"/>
      </rPr>
      <t>episodio de vientos extremos.</t>
    </r>
    <r>
      <rPr>
        <sz val="9"/>
        <color theme="1" tint="0.249977111117893"/>
        <rFont val="Roboto"/>
      </rPr>
      <t xml:space="preserve"> </t>
    </r>
  </si>
  <si>
    <t xml:space="preserve">¿Está ubicada la instalación en un frente costero? En caso afirmativo, ¿está experimentando la región olas excepcionalmente altas (superiores a 10 metros)?                                       </t>
  </si>
  <si>
    <r>
      <rPr>
        <sz val="9"/>
        <color theme="1" tint="0.249977111117893"/>
        <rFont val="Roboto"/>
      </rPr>
      <t>Los vientos suelen ser mucho más fuertes en las regiones costeras que en el interior.</t>
    </r>
    <r>
      <rPr>
        <sz val="9"/>
        <color theme="1" tint="0.249977111117893"/>
        <rFont val="Roboto"/>
      </rPr>
      <t xml:space="preserve"> </t>
    </r>
    <r>
      <rPr>
        <sz val="9"/>
        <color theme="1" tint="0.249977111117893"/>
        <rFont val="Roboto"/>
      </rPr>
      <t xml:space="preserve">Unas </t>
    </r>
    <r>
      <rPr>
        <sz val="9"/>
        <color theme="1" tint="0.249977111117893"/>
        <rFont val="Roboto"/>
      </rPr>
      <t xml:space="preserve">olas excepcionalmente altas en las regiones costeras </t>
    </r>
    <r>
      <rPr>
        <sz val="9"/>
        <color theme="1" tint="0.249977111117893"/>
        <rFont val="Roboto"/>
      </rPr>
      <t>suelen asociarse a episodios de</t>
    </r>
    <r>
      <rPr>
        <sz val="9"/>
        <color theme="1" tint="0.249977111117893"/>
        <rFont val="Roboto"/>
      </rPr>
      <t xml:space="preserve"> viento</t>
    </r>
    <r>
      <rPr>
        <sz val="9"/>
        <color theme="1" tint="0.249977111117893"/>
        <rFont val="Roboto"/>
      </rPr>
      <t>s</t>
    </r>
    <r>
      <rPr>
        <sz val="9"/>
        <color theme="1" tint="0.249977111117893"/>
        <rFont val="Roboto"/>
      </rPr>
      <t xml:space="preserve"> extrem</t>
    </r>
    <r>
      <rPr>
        <sz val="9"/>
        <color theme="1" tint="0.249977111117893"/>
        <rFont val="Roboto"/>
      </rPr>
      <t>o</t>
    </r>
    <r>
      <rPr>
        <sz val="9"/>
        <color theme="1" tint="0.249977111117893"/>
        <rFont val="Roboto"/>
      </rPr>
      <t>s.</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Sí</t>
    </r>
    <r>
      <rPr>
        <sz val="9"/>
        <color theme="1" tint="0.249977111117893"/>
        <rFont val="Roboto"/>
      </rPr>
      <t>»</t>
    </r>
    <r>
      <rPr>
        <sz val="9"/>
        <color theme="1" tint="0.249977111117893"/>
        <rFont val="Roboto"/>
      </rPr>
      <t xml:space="preserve"> cuando la instalación esté ubicada en un frente costero y se producen olas excepcionalmente altas una vez al año o más a menudo</t>
    </r>
    <r>
      <rPr>
        <sz val="9"/>
        <color theme="1" tint="0.249977111117893"/>
        <rFont val="Roboto"/>
      </rPr>
      <t>;</t>
    </r>
    <r>
      <rPr>
        <sz val="9"/>
        <color theme="1" tint="0.249977111117893"/>
        <rFont val="Roboto"/>
      </rPr>
      <t xml:space="preserve"> </t>
    </r>
    <r>
      <rPr>
        <sz val="9"/>
        <color theme="1" tint="0.249977111117893"/>
        <rFont val="Roboto"/>
      </rPr>
      <t>«</t>
    </r>
    <r>
      <rPr>
        <b/>
        <sz val="9"/>
        <color theme="1" tint="0.249977111117893"/>
        <rFont val="Roboto"/>
      </rPr>
      <t>Muy probable</t>
    </r>
    <r>
      <rPr>
        <sz val="9"/>
        <color theme="1" tint="0.249977111117893"/>
        <rFont val="Roboto"/>
      </rPr>
      <t>»</t>
    </r>
    <r>
      <rPr>
        <sz val="9"/>
        <color theme="1" tint="0.249977111117893"/>
        <rFont val="Roboto"/>
      </rPr>
      <t xml:space="preserve">' si las olas excepcionalmente altas se repiten cada </t>
    </r>
    <r>
      <rPr>
        <sz val="9"/>
        <color theme="1" tint="0.249977111117893"/>
        <rFont val="Roboto"/>
      </rPr>
      <t>2-</t>
    </r>
    <r>
      <rPr>
        <sz val="9"/>
        <color theme="1" tint="0.249977111117893"/>
        <rFont val="Roboto"/>
      </rPr>
      <t>5</t>
    </r>
    <r>
      <rPr>
        <sz val="9"/>
        <color theme="1" tint="0.249977111117893"/>
        <rFont val="Roboto"/>
      </rPr>
      <t> </t>
    </r>
    <r>
      <rPr>
        <sz val="9"/>
        <color theme="1" tint="0.249977111117893"/>
        <rFont val="Roboto"/>
      </rPr>
      <t xml:space="preserve">años en promedio;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se producen, pero con menor frecuencia</t>
    </r>
    <r>
      <rPr>
        <sz val="9"/>
        <color theme="1" tint="0.249977111117893"/>
        <rFont val="Roboto"/>
      </rPr>
      <t>;</t>
    </r>
    <r>
      <rPr>
        <sz val="9"/>
        <color theme="1" tint="0.249977111117893"/>
        <rFont val="Roboto"/>
      </rPr>
      <t xml:space="preserve"> y </t>
    </r>
    <r>
      <rPr>
        <sz val="9"/>
        <color theme="1" tint="0.249977111117893"/>
        <rFont val="Roboto"/>
      </rPr>
      <t>«</t>
    </r>
    <r>
      <rPr>
        <b/>
        <sz val="9"/>
        <color theme="1" tint="0.249977111117893"/>
        <rFont val="Roboto"/>
      </rPr>
      <t>No</t>
    </r>
    <r>
      <rPr>
        <sz val="9"/>
        <color theme="1" tint="0.249977111117893"/>
        <rFont val="Roboto"/>
      </rPr>
      <t xml:space="preserve">» </t>
    </r>
    <r>
      <rPr>
        <sz val="9"/>
        <color theme="1" tint="0.249977111117893"/>
        <rFont val="Roboto"/>
      </rPr>
      <t>si la instalación no está ubicada en un frente costero.</t>
    </r>
    <r>
      <rPr>
        <sz val="9"/>
        <color theme="1" tint="0.249977111117893"/>
        <rFont val="Roboto"/>
      </rPr>
      <t xml:space="preserve"> </t>
    </r>
  </si>
  <si>
    <t xml:space="preserve">¿Ha sufrido la región algún huracán? </t>
  </si>
  <si>
    <t xml:space="preserve">Aunque Europa rara vez sufre huracanes, en los últimos 20 años las regiones costeras de Europa Occidental (Portugal, Irlanda, Reino Unido, etc.) se han visto afectadas por los remanentes de huracanes. Las previsiones apuntan a un aumento de la intensidad de los huracanes, por lo que el riesgo de sufrir vientos extremos seguirá creciendo. </t>
  </si>
  <si>
    <t xml:space="preserve">Puntuación actual de vientos extremos: </t>
  </si>
  <si>
    <t xml:space="preserve">Riesgo actual de vientos extremos: </t>
  </si>
  <si>
    <r>
      <rPr>
        <b/>
        <sz val="13"/>
        <color rgb="FF000000"/>
        <rFont val="Roboto"/>
      </rPr>
      <t>Cuadro </t>
    </r>
    <r>
      <rPr>
        <b/>
        <sz val="13"/>
        <color rgb="FF000000"/>
        <rFont val="Roboto"/>
      </rPr>
      <t>1.2</t>
    </r>
    <r>
      <rPr>
        <sz val="13"/>
        <color rgb="FF000000"/>
        <rFont val="Roboto"/>
      </rPr>
      <t>.</t>
    </r>
    <r>
      <rPr>
        <sz val="13"/>
        <color rgb="FF000000"/>
        <rFont val="Roboto"/>
      </rPr>
      <t xml:space="preserve"> </t>
    </r>
    <r>
      <rPr>
        <sz val="13"/>
        <color rgb="FF000000"/>
        <rFont val="Roboto"/>
      </rPr>
      <t>Proyecciones climáticas</t>
    </r>
  </si>
  <si>
    <t>¿Cuál es la probabilidad de que se produzcan vientos más fuertes en el futuro?</t>
  </si>
  <si>
    <r>
      <rPr>
        <sz val="9"/>
        <color theme="1" tint="0.249977111117893"/>
        <rFont val="Roboto"/>
      </rPr>
      <t>Consulte las proyecciones regionales del</t>
    </r>
    <r>
      <rPr>
        <sz val="9"/>
        <color theme="1" tint="0.249977111117893"/>
        <rFont val="Roboto"/>
      </rPr>
      <t> </t>
    </r>
    <r>
      <rPr>
        <sz val="9"/>
        <color theme="1" tint="0.249977111117893"/>
        <rFont val="Roboto"/>
      </rPr>
      <t xml:space="preserve">IPCC </t>
    </r>
    <r>
      <rPr>
        <sz val="9"/>
        <color theme="1" tint="0.249977111117893"/>
        <rFont val="Roboto"/>
      </rPr>
      <t xml:space="preserve">sobre </t>
    </r>
    <r>
      <rPr>
        <b/>
        <sz val="9"/>
        <color theme="1" tint="0.249977111117893"/>
        <rFont val="Roboto"/>
      </rPr>
      <t>vientos extremos</t>
    </r>
    <r>
      <rPr>
        <sz val="9"/>
        <color theme="1" tint="0.249977111117893"/>
        <rFont val="Roboto"/>
      </rPr>
      <t xml:space="preserve"> para estimar el multiplicador del cambio climático.</t>
    </r>
    <r>
      <rPr>
        <sz val="9"/>
        <color theme="1" tint="0.249977111117893"/>
        <rFont val="Roboto"/>
      </rPr>
      <t xml:space="preserve"> </t>
    </r>
  </si>
  <si>
    <t xml:space="preserve">Puntuación futura de vientos extremos: </t>
  </si>
  <si>
    <t xml:space="preserve">Riesgo futuro de vientos extremos: </t>
  </si>
  <si>
    <r>
      <rPr>
        <b/>
        <sz val="13"/>
        <color theme="1"/>
        <rFont val="Roboto"/>
      </rPr>
      <t>Cuadro </t>
    </r>
    <r>
      <rPr>
        <b/>
        <sz val="13"/>
        <color theme="1"/>
        <rFont val="Roboto"/>
      </rPr>
      <t>2.1.</t>
    </r>
    <r>
      <rPr>
        <sz val="13"/>
        <color theme="1"/>
        <rFont val="Roboto"/>
      </rPr>
      <t xml:space="preserve"> </t>
    </r>
    <r>
      <rPr>
        <sz val="13"/>
        <color theme="1"/>
        <rFont val="Roboto"/>
      </rPr>
      <t>Evaluación de la sensibilidad a vientos extremos y huracanes basada en componentes</t>
    </r>
  </si>
  <si>
    <t>Sensibilidad a vientos extremos y huracanes</t>
  </si>
  <si>
    <t>Capacidad de adaptación a vientos extremos y huracanes</t>
  </si>
  <si>
    <t xml:space="preserve">Puntuación de vientos extremos  </t>
  </si>
  <si>
    <t>Indique su puntuación en las celdas blancas siguientes</t>
  </si>
  <si>
    <r>
      <rPr>
        <sz val="10"/>
        <color theme="0"/>
        <rFont val="Roboto"/>
      </rPr>
      <t xml:space="preserve">Basándose en experiencias anteriores, ¿cabe esperar que el componente </t>
    </r>
    <r>
      <rPr>
        <sz val="10"/>
        <color theme="0"/>
        <rFont val="Roboto"/>
      </rPr>
      <t>siga siendo funcional</t>
    </r>
    <r>
      <rPr>
        <sz val="10"/>
        <color theme="0"/>
        <rFont val="Roboto"/>
      </rPr>
      <t xml:space="preserve"> (o sufra daños </t>
    </r>
    <r>
      <rPr>
        <sz val="10"/>
        <color theme="0"/>
        <rFont val="Roboto"/>
      </rPr>
      <t>mínimos</t>
    </r>
    <r>
      <rPr>
        <sz val="10"/>
        <color theme="0"/>
        <rFont val="Roboto"/>
      </rPr>
      <t xml:space="preserve">) cuando se vea expuesto a </t>
    </r>
    <r>
      <rPr>
        <sz val="10"/>
        <color theme="0"/>
        <rFont val="Roboto"/>
      </rPr>
      <t>viento</t>
    </r>
    <r>
      <rPr>
        <sz val="10"/>
        <color theme="0"/>
        <rFont val="Roboto"/>
      </rPr>
      <t>s</t>
    </r>
    <r>
      <rPr>
        <sz val="10"/>
        <color theme="0"/>
        <rFont val="Roboto"/>
      </rPr>
      <t xml:space="preserve"> extremo</t>
    </r>
    <r>
      <rPr>
        <sz val="10"/>
        <color theme="0"/>
        <rFont val="Roboto"/>
      </rPr>
      <t>s</t>
    </r>
    <r>
      <rPr>
        <vertAlign val="superscript"/>
        <sz val="10"/>
        <color theme="0"/>
        <rFont val="Roboto"/>
      </rPr>
      <t>1</t>
    </r>
    <r>
      <rPr>
        <sz val="10"/>
        <color theme="0"/>
        <rFont val="Roboto"/>
      </rPr>
      <t>?</t>
    </r>
  </si>
  <si>
    <t xml:space="preserve">¿Se ha diseñado el componente para soportar mayores cargas de viento? Responda «No» si el componente contiene elementos finos y ligeros susceptibles de levantarse o deformarse cuando se ven azotados por fuertes vientos.  </t>
  </si>
  <si>
    <t xml:space="preserve">¿Cuenta el componente con sistemas de protección frente al viento (p. ej., cortavientos, recintos resistentes a escombros para los equipos ubicados en el exterior, etc.)? </t>
  </si>
  <si>
    <t>¿Está el componente (o los elementos que lo integran) anclado de forma segura para evitar que se levante o rompa durante episodios de vientos extremos?</t>
  </si>
  <si>
    <t xml:space="preserve">¿Se han previsto refugios para tornados donde puedan ser trasladados los visitantes en caso de emergencia? </t>
  </si>
  <si>
    <t xml:space="preserve"> [0: Sí = la conexión de fijación es fuerte y tiene múltiples redundancias, 3: No = la conexión de fijación tiene un único punto de fallo]</t>
  </si>
  <si>
    <t xml:space="preserve"> [3: Tiempo de recuperación &lt; 1 día | 2: Tiempo de recuperación: ~1 día | 1: Tiempo de recuperación: varios días | 0: Daño irreparable]</t>
  </si>
  <si>
    <t>[3: Sí | 2: Muy probable | 1: Probable | 0: No ]</t>
  </si>
  <si>
    <t>[3: Sí | 0: No ]</t>
  </si>
  <si>
    <t xml:space="preserve">(1) Fallos en el tendido eléctrico que provoquen la ignición de incendios. (2) Lesiones de los visitantes por escombros arrastrados por el viento (p. ej.. madera, revestimientos metálicos, juguetes, cubos de basura, ramas de árboles, etc.). (3)  Partículas de tierra/escombros levantados en espacios abiertos que dificultan la visibilidad y aumentan el riesgo de lesiones oculares.  </t>
  </si>
  <si>
    <r>
      <rPr>
        <b/>
        <sz val="9"/>
        <color theme="1"/>
        <rFont val="Roboto"/>
      </rPr>
      <t>Parques y jardines:</t>
    </r>
    <r>
      <rPr>
        <sz val="9"/>
        <color theme="1"/>
        <rFont val="Roboto"/>
      </rPr>
      <t xml:space="preserve"> </t>
    </r>
    <r>
      <rPr>
        <sz val="9"/>
        <color theme="1"/>
        <rFont val="Roboto"/>
      </rPr>
      <t>e</t>
    </r>
    <r>
      <rPr>
        <sz val="9"/>
        <color theme="1"/>
        <rFont val="Roboto"/>
      </rPr>
      <t>spacios verdes públicos destinados a fines recreativos o de conservación (como deportes, p</t>
    </r>
    <r>
      <rPr>
        <sz val="9"/>
        <color theme="1"/>
        <rFont val="Roboto"/>
      </rPr>
      <t>í</t>
    </r>
    <r>
      <rPr>
        <sz val="9"/>
        <color theme="1"/>
        <rFont val="Roboto"/>
      </rPr>
      <t>cnic, etc.).</t>
    </r>
    <r>
      <rPr>
        <sz val="9"/>
        <color theme="1"/>
        <rFont val="Roboto"/>
      </rPr>
      <t xml:space="preserve">  </t>
    </r>
    <r>
      <rPr>
        <sz val="9"/>
        <color theme="1"/>
        <rFont val="Roboto"/>
      </rPr>
      <t>Pueden combinarse con plazas y otros espacios abiertos.</t>
    </r>
  </si>
  <si>
    <t xml:space="preserve">(1) Árboles arrancados. (2) Visitantes lesionados por objetos y árboles arrastrados por el viento. (3) Riesgo de incendio forestal por fallos en las líneas eléctricas. (4) En las zonas costeras, los vientos extremos podrían dar lugar a mareas altas, lo que aumentaría el riesgo de inundación y cierre temporal de la instalación. </t>
  </si>
  <si>
    <t xml:space="preserve">(1) Varios daños estructurales:  ventanas rotas, deformación de las cerchas de cubierta, derrumbe total de la estructura del edificio, tejados arrancados por el viento, conexiones rotas. (2) Vibraciones en puentes más allá de los límites confortables. Cierre temporal de puentes para prevenir accidentes. </t>
  </si>
  <si>
    <t xml:space="preserve">(1) Fallos electromecánicos por acumulación de partículas de polvo y escombros en componentes sensibles (p. ej., placas de circuitos, piezas mecánicas, etc.), mayor desgaste y menor eficiencia del equipo. (2) Objetos arrastrados por el viento (p. ej., dispositivos de iluminación, pilares de cercas, etc.) que causan daños estructurales o lesiones. </t>
  </si>
  <si>
    <t>Objetos arrastrados por el viento (p. ej., señalización vial, paneles informativos) que golpean a personas e impactan en estructuras.</t>
  </si>
  <si>
    <t>(1) Plantas arrancadas. (2) Tierra y partículas de polvo arrastradas por el viento desde zonas de cultivo. Visibilidad reducida. Lesiones oculares.</t>
  </si>
  <si>
    <t xml:space="preserve">(1) Los episodios de vientos extremos podrían levantar, dañar o destruir completamente equipos ligeros de gimnasio (p. ej., tableros y torres de baloncesto, aparatos de entrenamiento, estaciones funcionales, redes, etc.) y equipos de parques infantiles (p. ej., norias, carruseles/montañas rusas en parques de atracciones). (2) Mayor riesgo de lesiones para los visitantes. </t>
  </si>
  <si>
    <t>Plantas arrancadas</t>
  </si>
  <si>
    <t>Riesgo de interdependencia en caso de vientos extremos</t>
  </si>
  <si>
    <r>
      <rPr>
        <b/>
        <sz val="13"/>
        <color theme="1"/>
        <rFont val="Roboto"/>
      </rPr>
      <t>Cuadro </t>
    </r>
    <r>
      <rPr>
        <b/>
        <sz val="13"/>
        <color theme="1"/>
        <rFont val="Roboto"/>
      </rPr>
      <t>2.2.</t>
    </r>
    <r>
      <rPr>
        <sz val="13"/>
        <color theme="1"/>
        <rFont val="Roboto"/>
      </rPr>
      <t xml:space="preserve"> </t>
    </r>
    <r>
      <rPr>
        <sz val="13"/>
        <color theme="1"/>
        <rFont val="Roboto"/>
      </rPr>
      <t xml:space="preserve">Evaluación de interdependencias </t>
    </r>
    <r>
      <rPr>
        <sz val="13"/>
        <color theme="1"/>
        <rFont val="Roboto"/>
      </rPr>
      <t xml:space="preserve">en caso de </t>
    </r>
    <r>
      <rPr>
        <sz val="13"/>
        <color rgb="FF930352"/>
        <rFont val="Roboto"/>
      </rPr>
      <t>VIENTOS EXTREMOS Y HURACANES</t>
    </r>
  </si>
  <si>
    <t>Basándose en experiencias anteriores, ¿es habitual que el componente interdependiente interrumpa su funcionamiento durante episodios de fuertes vientos?</t>
  </si>
  <si>
    <t>¿Existe un plan de contingencia para garantizar la continuidad de la actividad en caso de fallo del componente interdependiente?</t>
  </si>
  <si>
    <t xml:space="preserve">Los fuertes vientos pueden derribar torres y líneas eléctricas, y provocar a su vez cortes generalizados de electricidad. </t>
  </si>
  <si>
    <t xml:space="preserve">Bloqueo de carreteras por la caída de objetos (p. ej., señalización vial, semáforos, alumbrado público, postes de CCTV) que impide el acceso hacia/desde el parque. </t>
  </si>
  <si>
    <t>VIENTOS EXTREMOS Y HURACANES</t>
  </si>
  <si>
    <r>
      <rPr>
        <sz val="14"/>
        <color rgb="FF660033"/>
        <rFont val="Roboto"/>
      </rPr>
      <t xml:space="preserve">Protección frente al cambio climático de los proyectos de regeneración urbana - </t>
    </r>
    <r>
      <rPr>
        <sz val="14"/>
        <color rgb="FF660033"/>
        <rFont val="Roboto"/>
      </rPr>
      <t>V</t>
    </r>
    <r>
      <rPr>
        <sz val="14"/>
        <color rgb="FF660033"/>
        <rFont val="Roboto"/>
      </rPr>
      <t>ientos extremos</t>
    </r>
  </si>
  <si>
    <t>Protección frente al cambio climático: VIENTOS EXTREMOS Y HURACANES</t>
  </si>
  <si>
    <r>
      <rPr>
        <b/>
        <sz val="10"/>
        <color theme="1"/>
        <rFont val="Roboto"/>
      </rPr>
      <t xml:space="preserve">Puntuación inicial del riesgo de VIENTOS EXTREMOS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</si>
  <si>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Medidas de adaptación para combatir los VIENTOS EXTREMOS</t>
  </si>
  <si>
    <t>Indique hasta 10 medidas de adaptación aplicables del cuadro 4.2</t>
  </si>
  <si>
    <t>Riesgo final de VIENTOS EXTREMOS</t>
  </si>
  <si>
    <r>
      <rPr>
        <b/>
        <sz val="13"/>
        <color theme="1"/>
        <rFont val="Roboto"/>
      </rPr>
      <t xml:space="preserve">Cuadro </t>
    </r>
    <r>
      <rPr>
        <b/>
        <sz val="13"/>
        <color theme="1"/>
        <rFont val="Roboto"/>
      </rPr>
      <t xml:space="preserve">4.2 - </t>
    </r>
    <r>
      <rPr>
        <sz val="13"/>
        <color theme="1"/>
        <rFont val="Roboto"/>
      </rPr>
      <t xml:space="preserve">Medidas de adaptación para </t>
    </r>
    <r>
      <rPr>
        <sz val="13"/>
        <color theme="1"/>
        <rFont val="Roboto"/>
      </rPr>
      <t xml:space="preserve">la </t>
    </r>
    <r>
      <rPr>
        <sz val="13"/>
        <color theme="1"/>
        <rFont val="Roboto"/>
      </rPr>
      <t>protección frente a vientos extremos</t>
    </r>
  </si>
  <si>
    <t>Protección frente a vientos extremos</t>
  </si>
  <si>
    <t>Aplicar un diseño de tejado resistente al viento para todos los edificios, refugios y puentes.</t>
  </si>
  <si>
    <t>Reemplazar el mobiliario desplazable por alternativas fijas.</t>
  </si>
  <si>
    <t>Diseñar refugios resistentes al viento (p. ej., quioscos con barreras o cortavientos integrados) para proteger a los visitantes de vendavales extremos.</t>
  </si>
  <si>
    <t>Optimizar el diseño aerodinámico de quioscos y marquesinas para limitar el estrés del viento. Diseñar tejados enrejados para evitar su levantamiento por el viento.</t>
  </si>
  <si>
    <t>Instalar cortavientos y redes de seguridad para prevenir caídas en los puentes.</t>
  </si>
  <si>
    <t>Crear cortavientos naturales con árboles y otros elementos paisajísticos para proteger a los visitantes de las ráfagas de viento.</t>
  </si>
  <si>
    <t>Instalar paneles cortavientos alrededor de los parques infantiles y pistas al aire libre.</t>
  </si>
  <si>
    <t>Diseñar estructuras de señalización y postes de CCTV y de iluminación resistentes al viento (p. ej., asumiendo velocidades de viento más altas que las prescritas en el diseño convencional) para mitigar los peligros de desplome.</t>
  </si>
  <si>
    <t>Fijar los equipos y accesorios para garantizar la resistencia a vientos extremos.</t>
  </si>
  <si>
    <t>Proteger los equipos exteriores de los escombros arrastrados por el viento (p. ej., instalando estructuras cubiertas).</t>
  </si>
  <si>
    <t>Rociar con agua los caminos de tierra para evitar que se levanten partículas de tierra/polvo.</t>
  </si>
  <si>
    <t xml:space="preserve"> Soluciones «sin arrepentimiento»</t>
  </si>
  <si>
    <t xml:space="preserve">Disponer de suministros y equipos de reserva. </t>
  </si>
  <si>
    <t>Invertir en sistemas de alerta temprana y establecer protocolos de emergencia que incluyan la evacuación preventiva y el traslado de visitantes a refugios específicos.</t>
  </si>
  <si>
    <t>Disponer de un sistema de alarma que no dependa de la electricidad (como una bocina de aire comprimido o un megáfono) para utilizarlo en caso de cortes de electricidad.</t>
  </si>
  <si>
    <t>Despejar la zona del proyecto e inmovilizar cualquier objeto que pueda convertirse en proyectil durante una tormenta.</t>
  </si>
  <si>
    <t>Protección frente al cambio climático de los proyectos de regeneración urbana - Peligros relacionados con el suelo</t>
  </si>
  <si>
    <r>
      <rPr>
        <b/>
        <sz val="13"/>
        <color theme="1"/>
        <rFont val="Roboto"/>
      </rPr>
      <t>Cuadro </t>
    </r>
    <r>
      <rPr>
        <b/>
        <sz val="13"/>
        <color theme="1"/>
        <rFont val="Roboto"/>
      </rPr>
      <t>1.1.</t>
    </r>
    <r>
      <rPr>
        <b/>
        <sz val="13"/>
        <color theme="1"/>
        <rFont val="Roboto"/>
      </rPr>
      <t xml:space="preserve"> </t>
    </r>
    <r>
      <rPr>
        <sz val="13"/>
        <color theme="1"/>
        <rFont val="Roboto"/>
      </rPr>
      <t xml:space="preserve"> </t>
    </r>
    <r>
      <rPr>
        <sz val="13"/>
        <color theme="1"/>
        <rFont val="Roboto"/>
      </rPr>
      <t>Exposición a corrimientos de tierras y erosión del suelo</t>
    </r>
  </si>
  <si>
    <t xml:space="preserve">Seleccione una opción del menú desplegable.  </t>
  </si>
  <si>
    <r>
      <rPr>
        <vertAlign val="superscript"/>
        <sz val="9"/>
        <color theme="1"/>
        <rFont val="Roboto"/>
      </rPr>
      <t>1</t>
    </r>
    <r>
      <rPr>
        <sz val="9"/>
        <color theme="1"/>
        <rFont val="Roboto"/>
      </rPr>
      <t> Factor</t>
    </r>
    <r>
      <rPr>
        <sz val="9"/>
        <color theme="1"/>
        <rFont val="Roboto"/>
      </rPr>
      <t> </t>
    </r>
    <r>
      <rPr>
        <sz val="9"/>
        <color theme="1"/>
        <rFont val="Roboto"/>
      </rPr>
      <t>K [t ha h ha−1 MJ−1 mm−1 es un indicador comúnmente utilizado que expresa la susceptibilidad del suelo a la erosión.</t>
    </r>
    <r>
      <rPr>
        <sz val="9"/>
        <color theme="1"/>
        <rFont val="Roboto"/>
      </rPr>
      <t> </t>
    </r>
    <r>
      <rPr>
        <sz val="9"/>
        <color theme="1"/>
        <rFont val="Roboto"/>
      </rPr>
      <t>Puede consultar</t>
    </r>
    <r>
      <rPr>
        <sz val="9"/>
        <color theme="1"/>
        <rFont val="Roboto"/>
      </rPr>
      <t xml:space="preserve"> un mapa de la erosionabilidad del suelo en Europa de alta resolución</t>
    </r>
    <r>
      <rPr>
        <sz val="9"/>
        <color theme="1"/>
        <rFont val="Roboto"/>
      </rPr>
      <t xml:space="preserve"> aquí</t>
    </r>
    <r>
      <rPr>
        <sz val="9"/>
        <color theme="1"/>
        <rFont val="Roboto"/>
      </rPr>
      <t>:</t>
    </r>
    <r>
      <rPr>
        <sz val="9"/>
        <color theme="1"/>
        <rFont val="Roboto"/>
      </rPr>
      <t xml:space="preserve"> </t>
    </r>
    <r>
      <rPr>
        <sz val="9"/>
        <color theme="1"/>
        <rFont val="Roboto"/>
      </rPr>
      <t>10.1016/j.scitotenv.2014.02.010</t>
    </r>
  </si>
  <si>
    <t xml:space="preserve">Puntuación actual de corrimientos de tierras: </t>
  </si>
  <si>
    <t xml:space="preserve">Riesgo actual de corrimientos de tierras: </t>
  </si>
  <si>
    <r>
      <rPr>
        <sz val="9"/>
        <color rgb="FFC50DAB"/>
        <rFont val="Roboto"/>
      </rPr>
      <t xml:space="preserve"> </t>
    </r>
    <r>
      <rPr>
        <sz val="9"/>
        <color theme="1"/>
        <rFont val="Roboto"/>
      </rPr>
      <t xml:space="preserve">¿Experimentará la región </t>
    </r>
    <r>
      <rPr>
        <sz val="9"/>
        <color theme="1"/>
        <rFont val="Roboto"/>
      </rPr>
      <t xml:space="preserve">precipitaciones </t>
    </r>
    <r>
      <rPr>
        <sz val="9"/>
        <color theme="1"/>
        <rFont val="Roboto"/>
      </rPr>
      <t xml:space="preserve">más intensas y frecuentes </t>
    </r>
    <r>
      <rPr>
        <sz val="9"/>
        <color theme="1"/>
        <rFont val="Roboto"/>
      </rPr>
      <t xml:space="preserve">que podrían </t>
    </r>
    <r>
      <rPr>
        <sz val="9"/>
        <color theme="1"/>
        <rFont val="Roboto"/>
      </rPr>
      <t>provocar corrimientos de tierras y erosión del suelo?</t>
    </r>
    <r>
      <rPr>
        <sz val="9"/>
        <color theme="1"/>
        <rFont val="Roboto"/>
      </rPr>
      <t xml:space="preserve"> </t>
    </r>
  </si>
  <si>
    <r>
      <rPr>
        <sz val="8"/>
        <color theme="1" tint="0.249977111117893"/>
        <rFont val="Roboto"/>
      </rPr>
      <t xml:space="preserve">Consulte </t>
    </r>
    <r>
      <rPr>
        <sz val="8"/>
        <color theme="1" tint="0.249977111117893"/>
        <rFont val="Roboto"/>
      </rPr>
      <t>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 xml:space="preserve">precipitaciones </t>
    </r>
    <r>
      <rPr>
        <b/>
        <sz val="8"/>
        <color theme="1" tint="0.249977111117893"/>
        <rFont val="Roboto"/>
      </rPr>
      <t xml:space="preserve">intensas </t>
    </r>
    <r>
      <rPr>
        <b/>
        <sz val="8"/>
        <color theme="1" tint="0.249977111117893"/>
        <rFont val="Roboto"/>
      </rPr>
      <t>e inundaciones fluviales</t>
    </r>
    <r>
      <rPr>
        <sz val="8"/>
        <color theme="1" tint="0.249977111117893"/>
        <rFont val="Roboto"/>
      </rPr>
      <t>.</t>
    </r>
    <r>
      <rPr>
        <b/>
        <sz val="8"/>
        <color theme="1" tint="0.249977111117893"/>
        <rFont val="Roboto"/>
      </rPr>
      <t xml:space="preserve"> </t>
    </r>
    <r>
      <rPr>
        <sz val="8"/>
        <color theme="1" tint="0.249977111117893"/>
        <rFont val="Roboto"/>
      </rPr>
      <t>Asigne una puntuación al multiplicador del cambio climático combinando la información sobre el sentido del cambio (creciente o decreciente) y el nivel de confianza asociado (bajo, medio o alto).</t>
    </r>
  </si>
  <si>
    <t xml:space="preserve">Puntuación futura de corrimientos de tierras: </t>
  </si>
  <si>
    <t xml:space="preserve">Riesgo futuro de corrimientos de tierras: </t>
  </si>
  <si>
    <r>
      <rPr>
        <sz val="14"/>
        <color rgb="FF660033"/>
        <rFont val="Roboto"/>
      </rPr>
      <t>Protección frente al cambio climático de los proyectos de regeneración urbana -</t>
    </r>
    <r>
      <rPr>
        <sz val="14"/>
        <color rgb="FF660033"/>
        <rFont val="Roboto"/>
      </rPr>
      <t xml:space="preserve"> </t>
    </r>
    <r>
      <rPr>
        <b/>
        <sz val="14"/>
        <color rgb="FF660033"/>
        <rFont val="Roboto"/>
      </rPr>
      <t>P</t>
    </r>
    <r>
      <rPr>
        <b/>
        <sz val="14"/>
        <color rgb="FF660033"/>
        <rFont val="Roboto"/>
      </rPr>
      <t>eligros relacionados con el suelo</t>
    </r>
  </si>
  <si>
    <r>
      <rPr>
        <b/>
        <sz val="13"/>
        <color theme="1"/>
        <rFont val="Roboto"/>
      </rPr>
      <t>Cuadro </t>
    </r>
    <r>
      <rPr>
        <b/>
        <sz val="13"/>
        <color theme="1"/>
        <rFont val="Roboto"/>
      </rPr>
      <t>2.1.</t>
    </r>
    <r>
      <rPr>
        <sz val="13"/>
        <color theme="1"/>
        <rFont val="Roboto"/>
      </rPr>
      <t xml:space="preserve"> </t>
    </r>
    <r>
      <rPr>
        <sz val="13"/>
        <color theme="1"/>
        <rFont val="Roboto"/>
      </rPr>
      <t xml:space="preserve">Evaluación de </t>
    </r>
    <r>
      <rPr>
        <sz val="13"/>
        <color theme="1"/>
        <rFont val="Roboto"/>
      </rPr>
      <t xml:space="preserve">la </t>
    </r>
    <r>
      <rPr>
        <sz val="13"/>
        <color theme="1"/>
        <rFont val="Roboto"/>
      </rPr>
      <t xml:space="preserve">sensibilidad a corrimientos de tierras y </t>
    </r>
    <r>
      <rPr>
        <sz val="13"/>
        <color theme="1"/>
        <rFont val="Roboto"/>
      </rPr>
      <t>subsidencia</t>
    </r>
    <r>
      <rPr>
        <sz val="13"/>
        <color theme="1"/>
        <rFont val="Roboto"/>
      </rPr>
      <t xml:space="preserve"> basada en componentes</t>
    </r>
  </si>
  <si>
    <t>Sensibilidad a corrimientos de tierras y subsidencia</t>
  </si>
  <si>
    <t>Capacidad de adaptación a corrimientos de tierras y subsidencia</t>
  </si>
  <si>
    <t xml:space="preserve">Puntuación de corrimientos de tierras  </t>
  </si>
  <si>
    <t xml:space="preserve"> Basándose en experiencias anteriores, ¿cabe esperar que el componente siga siendo funcional (o sufra daños mínimos) en caso de que se vea expuesto a un corrimiento de tierras? </t>
  </si>
  <si>
    <t>¿Se ha considerado en el diseño del componente el impacto de posibles corrimientos de tierras?</t>
  </si>
  <si>
    <t>¿Qué cubierta vegetal existe en la ubicación del proyecto?</t>
  </si>
  <si>
    <t>¿Se han tenido en cuenta medidas de prevención de corrimientos de tierras en el diseño del componente o en su entorno inmediato (p. ej., control de drenaje, terraceo de colinas, etc.)?</t>
  </si>
  <si>
    <t>¿Cuenta el componente (o su entorno inmediato) con sistemas de protección en caso de corrimientos de tierras (p. ej., contrafuertes de roca, anclaje al suelo, redes, etc.)?</t>
  </si>
  <si>
    <t>¿Puede adaptarse el diseño de medidas de protección de corrimientos de tierras a las condiciones climáticas cambiantes (p. ej., recurriendo a redes de protección de mayor resistencia; mejorando gradualmente la cubierta vegetal, etc.)?</t>
  </si>
  <si>
    <t>¿Existen sistemas redundantes que puedan reducir el impacto en caso de fallos en el componente?  (p. ej., tuberías de derivación, bombas, etc.)</t>
  </si>
  <si>
    <t>[0: Cubierta vegetal sustancial |1: Cubierta vegetal ligera |2: Estabilización de taludes con mantillo orgánico (o material equivalente) | 3: Sin vegetación]</t>
  </si>
  <si>
    <t xml:space="preserve"> (1) Deposición de tierra/rocas. Cierre temporal hasta que se retiren los escombros. (2) Riesgo de lesiones por deslizamientos de tierra/rocas. (3) Menor afluencia de visitantes. </t>
  </si>
  <si>
    <t>(1) Cambios en el diseño paisajístico del parque que requieren una rehabilitación sustancial. (2) Cierre temporal o permanente del parque. (3) Cancelación de actividades de excursionismo/senderismo en caso de aumento del riesgo de corrimientos de tierras. (4) Riesgo de lesiones. Menor afluencia de visitantes (si el parque es considerado inseguro).</t>
  </si>
  <si>
    <t>(1) Los impactos en el suelo pueden provocar inestabilidad e inclinación de los cimientos, daños estructurales o derrumbe total de las estructuras del edificio y puentes. (2) Riesgo de lesiones graves.</t>
  </si>
  <si>
    <t>Daños en los equipos electromecánicos: fractura de la carcasa; distorsión de los componentes mecánicos; intrusión de tierra/polvo en componentes eléctricos sensibles causando desgaste/mal funcionamiento del equipo.</t>
  </si>
  <si>
    <t>(1) Daños por impacto: arañazos, fracturas, deformaciones, componentes/elementos rotos. (2) Pérdida de bienes.</t>
  </si>
  <si>
    <t>Senderos para peatones, aparcabicicletas, calles y aceras peatonales, zonas verdes al borde de las carreteras</t>
  </si>
  <si>
    <t>Daños en las rutas de senderismo. Riesgo de cierre permanente (cuando el coste de repararlas o mantenerlas abiertas y seguras sea elevado).</t>
  </si>
  <si>
    <t>Cobertura/bloqueo total o parcial del espacio deportivo (cancha, pista, etc.) con escombros de corrimientos de tierras. Cierre temporal. Riesgo de lesiones.</t>
  </si>
  <si>
    <t>(1) Contaminación del agua con material de corrimientos de tierras. (2) Mayores requisitos de filtración si el agua del estanque se utiliza para riego, refrigeración, descarga de inodoros, etc.</t>
  </si>
  <si>
    <t>Riesgo de interdependencia en caso de corrimientos de tierras</t>
  </si>
  <si>
    <r>
      <rPr>
        <b/>
        <sz val="13"/>
        <color theme="1"/>
        <rFont val="Roboto"/>
      </rPr>
      <t>Cuadro </t>
    </r>
    <r>
      <rPr>
        <b/>
        <sz val="13"/>
        <color theme="1"/>
        <rFont val="Roboto"/>
      </rPr>
      <t>2.2.</t>
    </r>
    <r>
      <rPr>
        <sz val="13"/>
        <color theme="1"/>
        <rFont val="Roboto"/>
      </rPr>
      <t xml:space="preserve"> </t>
    </r>
    <r>
      <rPr>
        <sz val="13"/>
        <color theme="1"/>
        <rFont val="Roboto"/>
      </rPr>
      <t xml:space="preserve">Evaluación de interdependencias </t>
    </r>
    <r>
      <rPr>
        <sz val="13"/>
        <color theme="1"/>
        <rFont val="Roboto"/>
      </rPr>
      <t xml:space="preserve">en caso de </t>
    </r>
    <r>
      <rPr>
        <sz val="13"/>
        <color rgb="FF990033"/>
        <rFont val="Roboto"/>
      </rPr>
      <t xml:space="preserve">CORRIMIENTOS DE TIERRAS Y </t>
    </r>
    <r>
      <rPr>
        <sz val="13"/>
        <color rgb="FF990033"/>
        <rFont val="Roboto"/>
      </rPr>
      <t>SUBSIDENCIA</t>
    </r>
  </si>
  <si>
    <t>Basándose en experiencias anteriores, ¿el componente interdependiente ha interrumpido alguna vez su funcionamiento debido a la inestabilidad del suelo?</t>
  </si>
  <si>
    <t>Las torres de transmisión y los tendidos eléctricos podrían sufrir daños físicos (o incluso desplomarse) si se ven afectados por un corrimiento de tierras. El fallo de un componente de la red podría reducir el suministro de energía, y provocar perturbaciones en los componentes que dependen de la energía (p. ej., sistemas de aire acondicionado, infraestructuras TIC, sistemas de seguridad, etc.).</t>
  </si>
  <si>
    <t>Los corrimientos de tierras pueden dañar gravemente las conexiones de transporte, lo que incide en la accesibilidad a la instalación y reduce la afluencia de visitantes hasta que se restablezca el acceso por carretera.</t>
  </si>
  <si>
    <t xml:space="preserve">Las roturas de las tuberías principales de las redes de agua/aguas residuales por el impacto de los corrimientos de tierras pueden interrumpir el suministro de agua limpia al proyecto de regeneración urbana: escasez de agua o baja presión del agua, desbordamientos del alcantarillado, riesgo de contaminación del agua. </t>
  </si>
  <si>
    <t>CORRIMIENTOS DE TIERRAS Y subsidencia</t>
  </si>
  <si>
    <t>Solo figuran en la lista componentes activos. Para activar/desactivar componentes diríjase a la pestaña Soil-Step 2.</t>
  </si>
  <si>
    <r>
      <rPr>
        <b/>
        <sz val="11"/>
        <color theme="0"/>
        <rFont val="Roboto"/>
      </rPr>
      <t>Componentes</t>
    </r>
    <r>
      <rPr>
        <sz val="11"/>
        <color theme="0"/>
        <rFont val="Roboto"/>
      </rPr>
      <t xml:space="preserve"> (solo figuran en la lista componentes activos.</t>
    </r>
    <r>
      <rPr>
        <sz val="11"/>
        <color theme="0"/>
        <rFont val="Roboto"/>
      </rPr>
      <t xml:space="preserve"> </t>
    </r>
    <r>
      <rPr>
        <sz val="11"/>
        <color theme="0"/>
        <rFont val="Roboto"/>
      </rPr>
      <t>Para activar/desactivar componentes diríjase a la pestaña Soil-Step 2)</t>
    </r>
  </si>
  <si>
    <t>Medidas de adaptación para combatir los CORRIMIENTOS DE TIERRAS Y LA SUBSIDENCIA</t>
  </si>
  <si>
    <r>
      <rPr>
        <b/>
        <sz val="13"/>
        <color theme="1"/>
        <rFont val="Roboto"/>
      </rPr>
      <t xml:space="preserve">Cuadro </t>
    </r>
    <r>
      <rPr>
        <b/>
        <sz val="13"/>
        <color theme="1"/>
        <rFont val="Roboto"/>
      </rPr>
      <t xml:space="preserve">4.2 - </t>
    </r>
    <r>
      <rPr>
        <sz val="13"/>
        <color theme="1"/>
        <rFont val="Roboto"/>
      </rPr>
      <t xml:space="preserve">Medidas de adaptación para </t>
    </r>
    <r>
      <rPr>
        <sz val="13"/>
        <color theme="1"/>
        <rFont val="Roboto"/>
      </rPr>
      <t xml:space="preserve">la </t>
    </r>
    <r>
      <rPr>
        <sz val="13"/>
        <color theme="1"/>
        <rFont val="Roboto"/>
      </rPr>
      <t xml:space="preserve">protección frente a corrimientos de tierras y </t>
    </r>
    <r>
      <rPr>
        <sz val="13"/>
        <color theme="1"/>
        <rFont val="Roboto"/>
      </rPr>
      <t>subsidencia</t>
    </r>
  </si>
  <si>
    <t>Estabilizar las riberas de los ríos y los estribos de puentes (p. ej., plantación de árboles, medidas de regulación del caudal, escolleras, etc.).</t>
  </si>
  <si>
    <t>Aplicar medidas de control de la erosión en laderas y taludes inestables (p. ej., cubrir la capa superior del suelo con mantillo, mantas orgánicas contra la erosión del suelo o esteras de refuerzo del césped).</t>
  </si>
  <si>
    <t>Construir estructuras de estabilización en taludes precarios (p. ej., muros de contención, estructuras de gaviones, muros pantalla, geosintéticos, etc.).</t>
  </si>
  <si>
    <t>Caro (el coste puede variar significativamente de una solución a otra)</t>
  </si>
  <si>
    <t>Preservar o restaurar la cubierta vegetal para reducir la erosión del suelo y aumentar la estabilidad de los taludes.</t>
  </si>
  <si>
    <t>Retirar los bloques sueltos en salientes rocosos de laderas precarias.</t>
  </si>
  <si>
    <t>Perforar zapatas en suelo estable más profundo o rocoso.</t>
  </si>
  <si>
    <t>.</t>
  </si>
  <si>
    <t>Instalar sistemas de drenaje subterráneos en taludes (p. ej., desagües horizontales).</t>
  </si>
  <si>
    <t xml:space="preserve">Instalar desagües horizontales para desviar eficazmente el agua del talud y aumentar su estabilidad. </t>
  </si>
  <si>
    <t>Instalar cobertizos en los equipos exteriores para protegerlos de los impactos en el suelo y de la acumulación de escombros.</t>
  </si>
  <si>
    <t>Aplicar planes de contingencia para casos de pérdida de las vías de acceso.</t>
  </si>
  <si>
    <t>Evitar la construcción de proyectos de regeneración urbana en zonas propensas a corrimientos de tierras.</t>
  </si>
  <si>
    <t>Con posterioridad al evento, inspeccionar el estado de los equipos/componentes sensibles en busca de fallos, defectos o fracturas. Permitir el acceso de visitantes después de que el personal autorizado o expertos confirmen unos niveles de seguridad adecuados.</t>
  </si>
  <si>
    <t xml:space="preserve">Instalar un sistema de vigilancia en taludes precarios que permita realizar un seguimiento en tiempo real , emitir alertas tempranas y responder con rapidez en caso de inestabilidad. Para obtener los mejores resultados, combinar sensores sobre el terreno con tecnologías de detección remota. </t>
  </si>
  <si>
    <t>Peligros relacionados con el suelo</t>
  </si>
  <si>
    <t>Peligros relacionados con el agua</t>
  </si>
  <si>
    <t>Peligros relacionados con la temperatura</t>
  </si>
  <si>
    <t>Corrimientos de tierras y subsidencia</t>
  </si>
  <si>
    <t>Sequía</t>
  </si>
  <si>
    <t>Calor extremo</t>
  </si>
  <si>
    <t>Frío extremo y ciclos de hielo y deshielo</t>
  </si>
  <si>
    <t xml:space="preserve">Incendios forestales </t>
  </si>
  <si>
    <t>Vientos extremos</t>
  </si>
  <si>
    <t>Regeneración urbana</t>
  </si>
  <si>
    <t>Plazas y espacios abiertos</t>
  </si>
  <si>
    <t xml:space="preserve">Cierre temporal. Riesgo de lesiones. Menor afluencia de visitantes. </t>
  </si>
  <si>
    <t>La escasez de agua incidirá en el mantenimiento de los espacios públicos, como la gestión del paisaje, el riego de plantaciones, la limpieza periódica y la explotación de fuentes públicas y lagos.</t>
  </si>
  <si>
    <t xml:space="preserve">Riesgo de lesiones y pérdida de vidas humanas. Deterioro de la calidad del aire por las partículas de humo. riesgos para la salud de los visitantes. Cierres temporales. </t>
  </si>
  <si>
    <t xml:space="preserve">Fallos en el tendido eléctrico que provoquen la ignición de incendios. Escombros arrastrados por el viento (p. ej., madera, revestimientos metálicos, juguetes, cubos de basura, ramas de árboles, etc.) que pueden causar lesiones a los visitantes. Partículas de tierra/escombros levantados en espacios abiertos que pueden crear pequeñas tormentas de polvo que dificultan la visibilidad y aumentan el riesgo de lesiones oculares.  </t>
  </si>
  <si>
    <t>Parques</t>
  </si>
  <si>
    <t xml:space="preserve">Cambios en el diseño paisajístico del parque que requieren una rehabilitación sustancial. Cierre temporal o permanente del parque. Cancelación de actividades de excursionismo/senderismo en caso de aumento del riesgo de corrimientos de tierras. Riesgo de lesiones. Menor afluencia de visitantes (si el parque es considerado inseguro). </t>
  </si>
  <si>
    <t xml:space="preserve">El estrés hídrico afecta a la flora y la fauna. La sequía afecta negativamente a los bosques tropicales (reduciendo la riqueza vegetal, provocando la pérdida de sumideros de carbono y mermando la capacidad fotosintética). </t>
  </si>
  <si>
    <t>Vegetación quemada. Las llamas ponen en peligros las colonias de buitres. Pérdida de especies vegetales y animales (incluidas las migratorias y no migratorias). Mortandad catastrófica de mamíferos. Gran desastre ecológico. Los ecosistemas quemados agravarán el riesgo de inundaciones en las infraestructuras vecinas debido al aumento de las escorrentías.</t>
  </si>
  <si>
    <t xml:space="preserve">Árboles caídos. Visitantes lesionados. Riesgo de incendio forestal provocado por fallos en las líneas eléctricas. En zonas costeras, los vientos extremos podrían dar lugar a mareas altas, lo que aumentaría el riesgo de inundación y cierre temporal de la instalación. </t>
  </si>
  <si>
    <t>Edificios e infraestructuras auxiliares en parques:  casetas técnicas, almacenes, quioscos, plazas de estacionamiento, componentes de iluminación, etc.</t>
  </si>
  <si>
    <t>Los impactos en el suelo pueden causar inestabilidad, daños estructurales o el fallo total de las unidades de edificios y equipos.</t>
  </si>
  <si>
    <t xml:space="preserve">Quioscos de madera quemados. Daños estructurales en edificios auxiliares cuando quedan expuestos a llamas directas (p. ej., madera carbonizada, paredes ennegrecidas, plásticos derretidos, ventanas rotas, etc.). Olores desagradables/insalubres.  </t>
  </si>
  <si>
    <t>Daños estructurales en quioscos y unidades de almacenamiento. Los componentes ligeros pueden salir volando o resultar gravemente dañados por vientos extremos.</t>
  </si>
  <si>
    <t>Senderos (incluidos caminos de tierra y aceras pavimentadas) y pasarelas/puentes peatonales</t>
  </si>
  <si>
    <t>Daños estructurales en puentes expuestos a llamas directas.</t>
  </si>
  <si>
    <t>La acción del viento puede provocar vibraciones en puentes más allá de los límites confortables. Cierre temporal de puentes para evitar accidentes. Los episodios de vientos extremos pueden causar daños estructurales (p. ej., voladura de cubiertas, rotura de conexiones, etc.).</t>
  </si>
  <si>
    <t>Parques infantiles y zonas de ejercicio físico al aire libre</t>
  </si>
  <si>
    <t>Cobertura/bloqueo total o parcial del espacio deportivo (cancha, pista, etc.). Cierre temporal. Riesgo de lesiones. Equipos dañados.</t>
  </si>
  <si>
    <t xml:space="preserve">Deterioro de equipos debido a temperaturas extremas y exposición a llamas directas (componentes quemados; deformaciones excesivas, etc.).  </t>
  </si>
  <si>
    <t xml:space="preserve">Los episodios de vientos extremos podrían levantar, dañar o destruir completamente equipos ligeros de gimnasio (p. ej., tableros y torres de baloncesto, aparatos de entrenamiento, estaciones funcionales, redes, etc.) y equipos de parques infantiles (p. ej., norias, carruseles/montañas rusas en parques de atracciones). Mayor riesgo de lesiones para los visitantes. </t>
  </si>
  <si>
    <t>Instalaciones deportivas cubiertas</t>
  </si>
  <si>
    <t>Inclinación/desplome de la instalación. Daños estructurales en el exterior del edificio. Riesgo de lesiones. Equipos dañados.</t>
  </si>
  <si>
    <t>Obstrucción/contaminación del equipo de aire acondicionado por residuos de humo. Cierre temporal en caso de baja calidad del aire interior. Instalaciones quemadas o gravemente dañadas.</t>
  </si>
  <si>
    <t xml:space="preserve">En función de la intensidad de las ráfagas de viento:  ventanas rotas, deformación de las cerchas de cubierta. Desmoronamiento total de la estructura del edificio. </t>
  </si>
  <si>
    <t xml:space="preserve">Parques de animales y humedales </t>
  </si>
  <si>
    <t>Cambios paisajísticos que destruyen nidos. Carreteras en mal estado que las hace inseguras. Riesgo para los visitantes. Muerte de animales.</t>
  </si>
  <si>
    <t>Una sequía prolongada puede dificultar los esfuerzos de conservación en las zonas protegidas. La sequía reduce la cantidad de alimentos disponibles, lo que afecta gravemente a la fauna del lugar (especialmente a grandes mamíferos como rinocerontes, elefantes, leones y reptiles como cocodrilos, etc.).</t>
  </si>
  <si>
    <t>Infraestructuras interconectadas</t>
  </si>
  <si>
    <t>Red eléctrica</t>
  </si>
  <si>
    <t>Los apagones y los fallos en la red eléctrica pueden interrumpir el funcionamiento de equipos eléctricos sensibles (incluidos postes de CCTV y de iluminación) y provocar fallos en los sistemas hidráulicos y neumáticos de los parques de atracciones.</t>
  </si>
  <si>
    <t>Carreteras de acceso y entorno urbano colindante</t>
  </si>
  <si>
    <t>Riesgo de accidentes o daños causados por la caída de objetos/elementos del entorno urbano colindante (p. ej., señalización vial, semáforos, alumbrado público, postes de CCTV, etc.)</t>
  </si>
  <si>
    <t>Tratamiento de aguas residuales</t>
  </si>
  <si>
    <t>Tratamiento primario</t>
  </si>
  <si>
    <t>Depósito de sedimentación primaria al aire libre</t>
  </si>
  <si>
    <t xml:space="preserve">EROSIÓN DEL SUELO Y SALINIDAD: alta concentración de sólidos e iones disueltos; sedimentación imperfecta; calidad inferior del efluente. </t>
  </si>
  <si>
    <t>Tratamiento secundario</t>
  </si>
  <si>
    <t>Depósito de aireación</t>
  </si>
  <si>
    <t xml:space="preserve">EROSIÓN DEL SUELO Y SALINIDAD: alta concentración de sólidos y contaminantes; mayor tiempo de retención; mayor consumo de energía. </t>
  </si>
  <si>
    <t>Sistema de lodos activados (incluidos tanques de almacenamiento de lodos, bombas de lodos)</t>
  </si>
  <si>
    <t>EROSIÓN DEL SUELO Y SALINIDAD: deterioro del proceso de tratamiento; residuos de lodos de aguas residuales de menor calidad; contaminación del suelo y agrícola; riesgos para la salud y la seguridad.</t>
  </si>
  <si>
    <t>Tratamiento terciario</t>
  </si>
  <si>
    <t>Sistema de filtración mecánica (p. ej., filtración por discos, filtración de arena por gravedad)</t>
  </si>
  <si>
    <t xml:space="preserve">EROSIÓN DEL SUELO Y SALINIDAD: degradación acelerada de membranas; filtros obstruidos que reducen la eficacia/longevidad del sistema de filtración; menor calidad de los residuos de lodos. </t>
  </si>
  <si>
    <t>Sistema de filtración química (p. ej., ósmosis inversa, resina de intercambio iónico, absorbentes de carbón activado)</t>
  </si>
  <si>
    <t xml:space="preserve">EROSIÓN DEL SUELO Y SALINIDAD:  aumento de la toxicidad no biodegradable de las aguas residuales; eliminación imperfecta de contaminantes; menor calidad de los residuos de lodos. </t>
  </si>
  <si>
    <t>Tratamiento de lodos</t>
  </si>
  <si>
    <t>Tratamiento aeróbico/anaeróbico, tanque de sedimentación</t>
  </si>
  <si>
    <t xml:space="preserve">EROSIÓN DEL SUELO Y SALINIDAD: alta concentración de contaminantes; mayor tiempo de retención; mayor consumo de energía. </t>
  </si>
  <si>
    <t>Unidad de potencia/paneles de control</t>
  </si>
  <si>
    <t>Gestión de lodos</t>
  </si>
  <si>
    <t>Bastidores/contenedores deslizantes para transporte/eliminación de lodos</t>
  </si>
  <si>
    <t>CORRIMIENTOS DE TIERRAS: inestabilidad estructural; daños en la estructura de acero. EROSIÓN DEL SUELO Y SALINIDAD: eliminación insegura de lodos de baja calidad.</t>
  </si>
  <si>
    <r>
      <rPr>
        <sz val="10"/>
        <color theme="1"/>
        <rFont val="Aptos"/>
        <family val="2"/>
      </rPr>
      <t>Humedales para el tratamiento de lodos</t>
    </r>
    <r>
      <rPr>
        <sz val="10"/>
        <color rgb="FF1F1F1F"/>
        <rFont val="Aptos"/>
        <family val="2"/>
      </rPr>
      <t xml:space="preserve">  </t>
    </r>
  </si>
  <si>
    <t xml:space="preserve">EROSIÓN DEL SUELO Y SALINIDAD. CORRIMIENTOS DE TIERRAS: estructura del humedal dañada por el material depositado de los corrimientos de tierras; producción de lodos restringida. </t>
  </si>
  <si>
    <t>Infraestructura de riego</t>
  </si>
  <si>
    <t>Presas, canales y acueductos</t>
  </si>
  <si>
    <t>Obstrucción de canales y rotura de presas</t>
  </si>
  <si>
    <t xml:space="preserve">Infraestructura de riego </t>
  </si>
  <si>
    <t>Unidad de potencia, válvulas de control, bombas, filtros de reserva</t>
  </si>
  <si>
    <t>Corrosión por agua marina, fallos mecánicos, obstrucción de filtros</t>
  </si>
  <si>
    <t>Por encima o por debajo de las tuberías</t>
  </si>
  <si>
    <t>Sistemas de saneamiento</t>
  </si>
  <si>
    <t>Sistema combinado</t>
  </si>
  <si>
    <t>Colectores de aguas pluviales/residuales principales y laterales; desbordamiento del alcantarillado; emisario combinado.</t>
  </si>
  <si>
    <t>EROSIÓN DEL SUELO Y SALINIDAD:  Vertido de aguas residuales tóxicas/de baja calidad en embalses de agua dulce.</t>
  </si>
  <si>
    <t>Sistema separado</t>
  </si>
  <si>
    <t>Colectores de aguas pluviales/residuales; emisario de aguas residuales/pluviales; colectores de aguas pluviales/residuales laterales; alcantarillas</t>
  </si>
  <si>
    <t>Sistema combinado/separado</t>
  </si>
  <si>
    <t>Bombas, equipos de medición</t>
  </si>
  <si>
    <t>Arquetas</t>
  </si>
  <si>
    <t>Mapas de peligrosidad por inundaciones</t>
  </si>
  <si>
    <t>Obtener el mapa de inundaciones de la zona de interés en 50, 100 y 200 años.</t>
  </si>
  <si>
    <t>Para las zonas afectadas por inundaciones fluviales, los usuarios con experiencia pueden consultar los mapas de peligrosidad por inundaciones fluviales a escala europea y mundial. Recursos a tener en cuenta: https://data.jrc.ec.europa.eu/collection/id-0054; https://inundatii.ro/en/maps-portal/</t>
  </si>
  <si>
    <t xml:space="preserve">¿Está el proyecto ubicado dentro de la zona de impacto de inundaciones en 50 años*?  </t>
  </si>
  <si>
    <t>¿Está el proyecto ubicado dentro de la zona de impacto de inundaciones en 100 años**?</t>
  </si>
  <si>
    <t>¿Está el proyecto ubicado dentro de la zona de impacto de inundaciones en 200 años?</t>
  </si>
  <si>
    <t>¿Se encuentra alguna de las rutas de acceso del proyecto dentro de la zona de impacto de inundaciones en 100 años?</t>
  </si>
  <si>
    <t>Aun cuando el proyecto se mantenga intacto, las inundaciones pueden obstaculizar el acceso, impidiendo el tránsito de visitantes al parque y provocando interrupciones en las cadenas de suministros.</t>
  </si>
  <si>
    <t>Mapas de riesgo de inundación</t>
  </si>
  <si>
    <t>Mapas de riesgo de corrimiento de tierras y mapas de erosionabilidad del suelo</t>
  </si>
  <si>
    <t>Obtener el mapa de riesgo de inundación de la región de interés. Consultar el mapa codificado por colores para determinar el nivel de exposición en la zona de interés.</t>
  </si>
  <si>
    <t>Si no existen mapas regionales de riesgo de inundación, los usuarios pueden consultar los mapas elaborados por WISE Framewater para identificar zonas con riesgo significativo potencial de inundación:  https://discomap.eea.europa.eu/floodsviewer/</t>
  </si>
  <si>
    <t xml:space="preserve">Basándose en el mapa de susceptibilidad a corrimientos de tierras, ¿cómo calificaría la probabilidad de que se produzcan corrimientos de tierras en la zona?  </t>
  </si>
  <si>
    <t>[0: susceptibilidad nula; 1: susceptibilidad baja; 2: susceptibilidad moderada; 3: susceptibilidad alta]. Los mapas de susceptibilidad a corrimientos de tierras miden la posibilidad de que una región se vea afectada por corrimientos de tierras teniendo en cuenta la actividad histórica de este tipo de fenómenos y las condiciones locales (es decir,  el gradiente de los taludes, el tipo de suelo y los flujos de agua en la zona).</t>
  </si>
  <si>
    <t xml:space="preserve"> ¿Está ubicado el proyecto en una región de alto riesgo*?</t>
  </si>
  <si>
    <t>¿Sufre el emplazamiento del proyecto pérdida de suelo en episodios de lluvias erosivas?</t>
  </si>
  <si>
    <r>
      <rPr>
        <sz val="9"/>
        <color theme="1"/>
        <rFont val="Roboto"/>
      </rPr>
      <t>Consulte el mapa europeo armonizado de erosionabilidad del suelo de alta resolución y proporcione una puntuación de la erosión del suelo de [0 a</t>
    </r>
    <r>
      <rPr>
        <sz val="9"/>
        <color theme="1"/>
        <rFont val="Roboto"/>
      </rPr>
      <t> </t>
    </r>
    <r>
      <rPr>
        <sz val="9"/>
        <color theme="1"/>
        <rFont val="Roboto"/>
      </rPr>
      <t xml:space="preserve">3] </t>
    </r>
    <r>
      <rPr>
        <sz val="9"/>
        <color theme="1"/>
        <rFont val="Roboto"/>
      </rPr>
      <t>en función de</t>
    </r>
    <r>
      <rPr>
        <sz val="9"/>
        <color theme="1"/>
        <rFont val="Roboto"/>
      </rPr>
      <t xml:space="preserve"> la lectura del factor</t>
    </r>
    <r>
      <rPr>
        <sz val="9"/>
        <color theme="1"/>
        <rFont val="Roboto"/>
      </rPr>
      <t> </t>
    </r>
    <r>
      <rPr>
        <sz val="9"/>
        <color theme="1"/>
        <rFont val="Roboto"/>
      </rPr>
      <t>K</t>
    </r>
    <r>
      <rPr>
        <vertAlign val="superscript"/>
        <sz val="9"/>
        <color rgb="FF000000"/>
        <rFont val="Roboto"/>
      </rPr>
      <t>1</t>
    </r>
    <r>
      <rPr>
        <sz val="9"/>
        <color rgb="FF000000"/>
        <rFont val="Roboto"/>
      </rPr>
      <t>.</t>
    </r>
    <r>
      <rPr>
        <sz val="9"/>
        <color rgb="FF000000"/>
        <rFont val="Roboto"/>
      </rPr>
      <t xml:space="preserve"> </t>
    </r>
    <r>
      <rPr>
        <sz val="9"/>
        <color rgb="FF000000"/>
        <rFont val="Roboto"/>
      </rPr>
      <t>[0</t>
    </r>
    <r>
      <rPr>
        <sz val="9"/>
        <color rgb="FF000000"/>
        <rFont val="Roboto"/>
      </rPr>
      <t xml:space="preserve"> para un factor</t>
    </r>
    <r>
      <rPr>
        <sz val="9"/>
        <color rgb="FF000000"/>
        <rFont val="Roboto"/>
      </rPr>
      <t> </t>
    </r>
    <r>
      <rPr>
        <sz val="9"/>
        <color rgb="FF000000"/>
        <rFont val="Roboto"/>
      </rPr>
      <t>K entre 0 y 0,02; 1 para un factor</t>
    </r>
    <r>
      <rPr>
        <sz val="9"/>
        <color rgb="FF000000"/>
        <rFont val="Roboto"/>
      </rPr>
      <t> </t>
    </r>
    <r>
      <rPr>
        <sz val="9"/>
        <color rgb="FF000000"/>
        <rFont val="Roboto"/>
      </rPr>
      <t>K entre 0,02 y 0,03; 2 para un factor</t>
    </r>
    <r>
      <rPr>
        <sz val="9"/>
        <color rgb="FF000000"/>
        <rFont val="Roboto"/>
      </rPr>
      <t> </t>
    </r>
    <r>
      <rPr>
        <sz val="9"/>
        <color rgb="FF000000"/>
        <rFont val="Roboto"/>
      </rPr>
      <t>K entre 0,03 y 0,04; y 3 para un factor</t>
    </r>
    <r>
      <rPr>
        <sz val="9"/>
        <color rgb="FF000000"/>
        <rFont val="Roboto"/>
      </rPr>
      <t> </t>
    </r>
    <r>
      <rPr>
        <sz val="9"/>
        <color rgb="FF000000"/>
        <rFont val="Roboto"/>
      </rPr>
      <t>K superior a 0,04].</t>
    </r>
  </si>
  <si>
    <t xml:space="preserve"> ¿Está ubicado el proyecto en una región de riesgo moderado o superior**?</t>
  </si>
  <si>
    <t xml:space="preserve"> ¿Está ubicado el proyecto en una región de riesgo bajo o superior?</t>
  </si>
  <si>
    <t>¿Se encuentra alguna de las rutas de acceso del proyecto dentro de una región de alto riesgo?</t>
  </si>
  <si>
    <t>¿Está ubicada la instalación en la ladera de una montaña? ¿Se caracteriza la zona por fuertes pendientes, abundancia de fragmentos sueltos y agua, y vegetación escasa?</t>
  </si>
  <si>
    <t>Las zonas de pendiente pronunciada y con poca vegetación (o las zonas afectadas recientemente por incendios forestales) podrían sufrir erosión del suelo, reptación de suelos, desprendimientos de rocas y deslizamiento de tierras, lo que supone un grave peligro para los activos. [0: no; 1: sí, en un talud cubierto de vegetación con una inclinación entre baja y moderada (igual o inferior al 33 %); 2: sí, un talud cubierto de vegetación con una inclinación entre moderada y alta (33 %-50 %); 3: sí, con una inclinación superior al 50 % (con una reducida capa superficial del suelo).</t>
  </si>
  <si>
    <t xml:space="preserve">¿Está construido el proyecto en una planicie aluvial, un humedal o una barrera de baja altitud? </t>
  </si>
  <si>
    <t xml:space="preserve">Se trata de zonas planas que están cerca de la orilla de un lago o mar. Debido a su baja altitud (no más de 10 metros), estas zonas son propensas a inundaciones y marejadas. </t>
  </si>
  <si>
    <t>¿Se producen en el emplazamiento del proyecto movimientos de tierra (p. ej., desprendimientos de rocas, deslizamientos de tierras, reptación de suelos, etc.) cuando llueve?</t>
  </si>
  <si>
    <t xml:space="preserve">[0: no; 1: sí, pero excepcionalmente; 2: sí, 3: sí, frecuentemente] </t>
  </si>
  <si>
    <t xml:space="preserve">¿Se desarrolla el proyecto a lo largo de la ribera de un río? </t>
  </si>
  <si>
    <t xml:space="preserve">Durante tormentas fuertes, los ríos y arroyos podrían desbordarse cubriendo zonas ribereñas de poca elevación. Además, un elevado caudal fluvial puede provocar el colapso de las riberas de los ríos y causar graves daños a las urbanizaciones e infraestructuras ribereñas.  </t>
  </si>
  <si>
    <t xml:space="preserve">¿Se caracteriza emplazamiento del proyecto por alguno de los siguientes rasgos: barrancos visibles; gran tendencia a las escorrentías; escaso crecimiento de la vegetación; disminución del espesor de la capa superficial del suelo y raíces de plantas expuestas? </t>
  </si>
  <si>
    <t xml:space="preserve">[0: no; 3: sí] </t>
  </si>
  <si>
    <t xml:space="preserve">¿Ha sufrido la zona inundaciones importantes en los últimos tiempos?  </t>
  </si>
  <si>
    <t>Responda «Sí» cuando se haya producido una inundación importante en los últimos 50 años y «No» si no hay memoria reciente de grandes inundaciones en la región.</t>
  </si>
  <si>
    <t>¿Se encuentra alguna de las rutas de acceso del proyecto dentro de una planicie aluvial?</t>
  </si>
  <si>
    <t xml:space="preserve">Aun cuando las instalaciones se mantengan intactas, las inundaciones pueden obstaculizar el acceso, lo que incidiría en las cadenas de suministro o en el transporte de personas hacia/desde el proyecto. </t>
  </si>
  <si>
    <t>Antes de la aplicación de las medidas de adaptación</t>
  </si>
  <si>
    <t>Inundaciones</t>
  </si>
  <si>
    <t>Aumento del nivel del mar y marejadas</t>
  </si>
  <si>
    <t>Incendios forestales</t>
  </si>
  <si>
    <t xml:space="preserve">Corrimientos de tierras y subsidencia </t>
  </si>
  <si>
    <t>Después de la aplicación de las medidas de adaptación</t>
  </si>
  <si>
    <t>Resumen de las medidas de adaptación (por peligro)</t>
  </si>
  <si>
    <t>1.</t>
  </si>
  <si>
    <t>2.</t>
  </si>
  <si>
    <t>3.</t>
  </si>
  <si>
    <t>4.</t>
  </si>
  <si>
    <t>5.</t>
  </si>
  <si>
    <t>6.</t>
  </si>
  <si>
    <t>7.</t>
  </si>
  <si>
    <t>8.</t>
  </si>
  <si>
    <t>9.</t>
  </si>
  <si>
    <t>10.</t>
  </si>
  <si>
    <t>(1) Consulte las proyecciones climáticas regionales en el atlas interactivo del IPCC (https://interActivo-atlas.ipcc.ch) para determinar cómo cambiarán los patrones de precipitaciones, inundaciones y nivel del mar debido al cambio climático. (2) Indique un multiplicador del cambio climático [de 0,8 a 1,5] que se utilizará para la estimación de los niveles de exposición futuros. Base su respuesta en la trayectoria del cambio (creciente o decreciente) y el nivel de confianza asociado (bajo, medio o alto). Si la trayectoria del cambio es estable, el multiplicador del cambio climático debe ser igual a 1,0. Cuando estén disponibles, consulte las proyecciones climáticas a escala reducida para precisar su respuesta.</t>
  </si>
  <si>
    <t>(1) Consulte las proyecciones climáticas regionales en el atlas interactivo del IPCC (https://interActivo-atlas.ipcc.ch) para determinar cómo cambiarán los patrones de temperatura debido al cambio climático. (2) Indique un multiplicador del cambio climático [de 0,8 a 1,5] que se utilizará para la estimación de los niveles de exposición futuros. Base su respuesta en la trayectoria del cambio (creciente o decreciente) y el nivel de confianza asociado (bajo, medio o alto). Si la trayectoria del cambio es estable, el multiplicador del cambio climático debe ser igual a 1,0. Cuando estén disponibles, consulte las proyecciones climáticas a escala reducida para precisar su respuesta.</t>
  </si>
  <si>
    <t>(1) Consulte las proyecciones climáticas regionales en el atlas interactivo del IPCC (https://interActivo-atlas.ipcc.ch) para determinar cómo cambiarán los patrones de viento debido al cambio climático. (2) Indique un multiplicador del cambio climático [de 0,8 a 1,5] que se utilizará para la estimación de los niveles de exposición futuros. Base su respuesta en la trayectoria del cambio (creciente o decreciente) y el nivel de confianza asociado (bajo, medio o alto). Si la trayectoria del cambio es estable, el multiplicador del cambio climático debe ser igual a 1,0. Cuando estén disponibles, consulte las proyecciones climáticas a escala reducida para precisar su respuesta.</t>
  </si>
  <si>
    <t xml:space="preserve">Consulte las proyecciones climáticas regionales en el atlas interactivo del IPCC (https://interActivo-atlas.ipcc.ch) para determinar cómo cambiarán los peligros relacionados con el suelo debido al cambio climático e indique un multiplicador del cambio climático que se utilizará para la estimación de los niveles de exposición futuros. Base su respuesta en la trayectoria del cambio (creciente o decreciente) y el nivel de confianza asociado (bajo, medio o alto). Si la trayectoria del cambio es estable, el multiplicador del cambio climático debe ser igual a 1,0. Cuando estén disponibles, consulte las proyecciones climáticas a escala reducida para precisar su respuesta. </t>
  </si>
  <si>
    <t>La instalación operará al: [0: 100 % de su capacidad | 50 % - 75 % de capacidad | 2: 30 % - 50 % de capacidad | 3: Cese de operaciones]</t>
  </si>
  <si>
    <t>Una ola de calor es un período de tiempo inusualmente caluroso (es decir, normalmente 5 °C por encima de la media histórica) que dura varios días o incluso semanas.  Si una región ya registra una frecuencia creciente de olas de calor, lo más probable es que siga haciéndolo.</t>
  </si>
  <si>
    <t>Los episodios de temperaturas muy altas, superiores a 40 °C, pueden ser devastadores para las poblaciones expuestas, además de aumentar el riesgo de incendios forestales.</t>
  </si>
  <si>
    <t>¿Se supera la cota de los 40 °C más a menudo que en el pasado?</t>
  </si>
  <si>
    <r>
      <rPr>
        <i/>
        <vertAlign val="superscript"/>
        <sz val="10"/>
        <color theme="1"/>
        <rFont val="Calibri"/>
        <family val="2"/>
        <charset val="161"/>
        <scheme val="minor"/>
      </rPr>
      <t xml:space="preserve">1 </t>
    </r>
    <r>
      <rPr>
        <i/>
        <sz val="10"/>
        <color theme="1"/>
        <rFont val="Calibri"/>
        <family val="2"/>
        <charset val="161"/>
        <scheme val="minor"/>
      </rPr>
      <t>La definición de «temperatura elevada» puede variar de una región a otra. En general, se consideran elevadas las temperaturas que superan la media mensual en más de 5 °C.</t>
    </r>
  </si>
  <si>
    <r>
      <t xml:space="preserve">¿Ha registrado la región </t>
    </r>
    <r>
      <rPr>
        <b/>
        <sz val="10"/>
        <color theme="1" tint="0.249977111117893"/>
        <rFont val="Roboto"/>
      </rPr>
      <t>olas de frío</t>
    </r>
    <r>
      <rPr>
        <sz val="10"/>
        <color theme="1" tint="0.249977111117893"/>
        <rFont val="Roboto"/>
      </rPr>
      <t xml:space="preserve"> en los últimos 10-15 años? Las olas de frío son fenómenos meteorológicos peligrosos caracterizados por temperaturas gélidas (inferiores a -5 °C) y una duración considerable (varios días).</t>
    </r>
  </si>
  <si>
    <r>
      <t xml:space="preserve">¿Han caído los datos de temperatura por debajo de 0 °C? ¿Con qué frecuencia a lo largo de un año? Tenga en cuenta que el número de veces que los datos de temperatura cruzan el umbral de congelación se asocia directamente con los </t>
    </r>
    <r>
      <rPr>
        <b/>
        <sz val="10"/>
        <color theme="1" tint="0.249977111117893"/>
        <rFont val="Roboto"/>
      </rPr>
      <t xml:space="preserve">ciclos de hielo y deshielo en una región. </t>
    </r>
  </si>
  <si>
    <r>
      <rPr>
        <b/>
        <sz val="9"/>
        <color rgb="FF000000"/>
        <rFont val="Roboto"/>
      </rPr>
      <t>CALOR EXTREMO:</t>
    </r>
    <r>
      <rPr>
        <sz val="9"/>
        <color rgb="FF000000"/>
        <rFont val="Roboto"/>
      </rPr>
      <t xml:space="preserve"> (1) Deterioro acelerado de materiales estructurales que aumenta el coste de mantenimiento. (2) Los muebles de acero/aluminio pueden calentarse extremadamente cuando reciben la luz directa del sol, transmitiendo un calor que puede quemar a los usuarios. </t>
    </r>
    <r>
      <rPr>
        <b/>
        <sz val="9"/>
        <color rgb="FF000000"/>
        <rFont val="Roboto"/>
      </rPr>
      <t>INCENDIOS FORESTALES</t>
    </r>
    <r>
      <rPr>
        <sz val="9"/>
        <color rgb="FF000000"/>
        <rFont val="Roboto"/>
      </rPr>
      <t xml:space="preserve">: Deterioro de los equipos cuando están expuestos a temperaturas muy elevadas y llamas directas (componentes quemados/distorsionados). Peligros potenciales para los visitantes.  </t>
    </r>
    <r>
      <rPr>
        <b/>
        <sz val="9"/>
        <color rgb="FF000000"/>
        <rFont val="Roboto"/>
      </rPr>
      <t>INVIERNOS MÁS CÁLIDOS</t>
    </r>
    <r>
      <rPr>
        <sz val="9"/>
        <color rgb="FF000000"/>
        <rFont val="Roboto"/>
      </rPr>
      <t>: Cierre de las pistas de patinaje por falta de hielo.</t>
    </r>
  </si>
  <si>
    <t>Protección frente al cambio climático: CORRIMIENTOS DE TIERRAS Y SUBSIDENCIA</t>
  </si>
  <si>
    <r>
      <t xml:space="preserve">Puntuación inicial del riesgo de CORRIMIENTOS DE TIERRAS Y SUBSIDENCIA </t>
    </r>
    <r>
      <rPr>
        <sz val="8"/>
        <color theme="1"/>
        <rFont val="Roboto"/>
      </rPr>
      <t>(datos transferidos automáticamente del paso 3)</t>
    </r>
  </si>
  <si>
    <t>Riesgo final de CORRIMIENTOS DE TIERRAS Y SUBSIDENCIA</t>
  </si>
  <si>
    <t xml:space="preserve">    Facilite una puntuación de [0 a 3]</t>
  </si>
  <si>
    <t>Evitar pavimentos impermeables en senderos, calles y aceras para mitigar escorrentías descontroladas. Optar por materiales porosos y verdes (p. ej., asfalto poroso, hormigón permeable, adoquines y «adoquines ecológicos» fabricados con hormigón o plástico).</t>
  </si>
  <si>
    <r>
      <rPr>
        <b/>
        <sz val="22"/>
        <color theme="1"/>
        <rFont val="Roboto"/>
      </rPr>
      <t xml:space="preserve">RESULTADOS. </t>
    </r>
    <r>
      <rPr>
        <sz val="22"/>
        <color rgb="FF000000"/>
        <rFont val="Roboto"/>
      </rPr>
      <t>RIESGOS CLIMÁTICOS ANTES Y DESPUÉS DE LA APLICACIÓN DE LAS MEDIDAS DE ADAPTACIÓN</t>
    </r>
  </si>
  <si>
    <r>
      <t xml:space="preserve">Puntuación inicial del riesgo de SEQUÍA </t>
    </r>
    <r>
      <rPr>
        <sz val="10"/>
        <color theme="1"/>
        <rFont val="Roboto"/>
      </rPr>
      <t>(datos transferidos automáticamente del paso 3)</t>
    </r>
  </si>
  <si>
    <r>
      <t xml:space="preserve">Puntuación inicial del riesgo de PRECIPITACIONES EXTREMAS E INUNDACIONES </t>
    </r>
    <r>
      <rPr>
        <sz val="10"/>
        <color theme="1"/>
        <rFont val="Roboto"/>
      </rPr>
      <t>(datos transferidos automáticamente del paso 3)</t>
    </r>
  </si>
  <si>
    <r>
      <t xml:space="preserve">Puntuación inicial del riesgo de AUMENTO DEL NIVEL DEL MAR Y MAREJADAS </t>
    </r>
    <r>
      <rPr>
        <sz val="10"/>
        <color theme="1"/>
        <rFont val="Roboto"/>
      </rPr>
      <t>(datos transferidos automáticamente del paso 3)</t>
    </r>
  </si>
  <si>
    <r>
      <t xml:space="preserve">[0: Sí | </t>
    </r>
    <r>
      <rPr>
        <b/>
        <sz val="9"/>
        <color theme="0"/>
        <rFont val="Roboto"/>
      </rPr>
      <t>3</t>
    </r>
    <r>
      <rPr>
        <sz val="9"/>
        <color theme="0"/>
        <rFont val="Roboto"/>
      </rPr>
      <t>: No]</t>
    </r>
  </si>
  <si>
    <t xml:space="preserve">Riesgo de interdependencias: </t>
  </si>
  <si>
    <t>Ya se ha seleccionado el multiplicador adecuado para España</t>
  </si>
  <si>
    <t>[0: Sí, hay capacidad de generación de electricidad |   3: No, no hay capacidad]</t>
  </si>
  <si>
    <t>Internal</t>
  </si>
  <si>
    <t>External</t>
  </si>
  <si>
    <t xml:space="preserve">Riesgo inicial de componentes del proyecto: </t>
  </si>
  <si>
    <r>
      <rPr>
        <b/>
        <sz val="16"/>
        <rFont val="Roboto"/>
      </rPr>
      <t xml:space="preserve">Lista de componentes del proyecto de </t>
    </r>
    <r>
      <rPr>
        <b/>
        <sz val="16"/>
        <color rgb="FF990033"/>
        <rFont val="Roboto"/>
      </rPr>
      <t xml:space="preserve">alto riesgo: </t>
    </r>
  </si>
  <si>
    <t xml:space="preserve">Riesgo actualizado de componentes del proyecto: </t>
  </si>
  <si>
    <t xml:space="preserve">Riesgo actualizado de interdependencias: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</si>
</sst>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178" x14ac:knownFonts="1">
    <font>
      <sz val="11"/>
      <color theme="1"/>
      <name val="Calibri"/>
      <family val="2"/>
      <scheme val="minor"/>
    </font>
    <font>
      <b/>
      <sz val="16"/>
      <color theme="0"/>
      <name val="Roboto"/>
    </font>
    <font>
      <b/>
      <sz val="13"/>
      <color theme="1"/>
      <name val="Roboto"/>
    </font>
    <font>
      <sz val="9"/>
      <color theme="0"/>
      <name val="Roboto"/>
    </font>
    <font>
      <sz val="8"/>
      <color theme="0"/>
      <name val="Roboto"/>
    </font>
    <font>
      <sz val="7"/>
      <color theme="0"/>
      <name val="Roboto"/>
    </font>
    <font>
      <b/>
      <sz val="7"/>
      <color theme="0"/>
      <name val="Roboto"/>
    </font>
    <font>
      <b/>
      <sz val="7"/>
      <color theme="1"/>
      <name val="Roboto"/>
    </font>
    <font>
      <b/>
      <sz val="7"/>
      <color theme="1" tint="4.9989318521683403E-2"/>
      <name val="Roboto"/>
    </font>
    <font>
      <b/>
      <sz val="9"/>
      <color theme="0"/>
      <name val="Roboto"/>
    </font>
    <font>
      <sz val="10"/>
      <color theme="1"/>
      <name val="Calibri"/>
      <family val="2"/>
      <scheme val="minor"/>
    </font>
    <font>
      <sz val="10"/>
      <color theme="1"/>
      <name val="Roboto"/>
    </font>
    <font>
      <sz val="9"/>
      <color theme="1"/>
      <name val="Roboto"/>
    </font>
    <font>
      <sz val="9"/>
      <color theme="1" tint="0.249977111117893"/>
      <name val="Roboto"/>
    </font>
    <font>
      <sz val="11"/>
      <color theme="1"/>
      <name val="Roboto"/>
    </font>
    <font>
      <sz val="8"/>
      <color theme="1" tint="0.249977111117893"/>
      <name val="Roboto"/>
    </font>
    <font>
      <b/>
      <sz val="14"/>
      <color rgb="FF7E003F"/>
      <name val="Roboto"/>
    </font>
    <font>
      <b/>
      <sz val="9"/>
      <color theme="1" tint="4.9989318521683403E-2"/>
      <name val="Roboto"/>
    </font>
    <font>
      <b/>
      <sz val="10"/>
      <color theme="0"/>
      <name val="Roboto"/>
    </font>
    <font>
      <sz val="9"/>
      <name val="Roboto"/>
    </font>
    <font>
      <sz val="9"/>
      <color rgb="FF333333"/>
      <name val="Roboto"/>
    </font>
    <font>
      <sz val="8"/>
      <color theme="0" tint="-0.499984740745262"/>
      <name val="Roboto"/>
    </font>
    <font>
      <sz val="8"/>
      <color theme="0" tint="-0.499984740745262"/>
      <name val="Calibri"/>
      <family val="2"/>
      <scheme val="minor"/>
    </font>
    <font>
      <sz val="8"/>
      <color theme="0" tint="-4.9989318521683403E-2"/>
      <name val="Roboto"/>
    </font>
    <font>
      <b/>
      <sz val="9"/>
      <color rgb="FF480024"/>
      <name val="Roboto"/>
    </font>
    <font>
      <sz val="10"/>
      <color theme="0"/>
      <name val="Roboto"/>
    </font>
    <font>
      <b/>
      <sz val="20"/>
      <name val="Roboto"/>
    </font>
    <font>
      <sz val="11"/>
      <color theme="0"/>
      <name val="Calibri"/>
      <family val="2"/>
      <scheme val="minor"/>
    </font>
    <font>
      <sz val="13"/>
      <color theme="1"/>
      <name val="Roboto"/>
    </font>
    <font>
      <b/>
      <sz val="9"/>
      <color theme="1"/>
      <name val="Roboto"/>
    </font>
    <font>
      <sz val="24"/>
      <name val="Roboto"/>
    </font>
    <font>
      <b/>
      <sz val="24"/>
      <name val="Roboto"/>
    </font>
    <font>
      <b/>
      <sz val="14"/>
      <color theme="0"/>
      <name val="Roboto"/>
    </font>
    <font>
      <sz val="11"/>
      <color theme="0"/>
      <name val="Calibri"/>
      <family val="2"/>
      <charset val="161"/>
      <scheme val="minor"/>
    </font>
    <font>
      <b/>
      <sz val="8"/>
      <color theme="1" tint="0.249977111117893"/>
      <name val="Roboto"/>
    </font>
    <font>
      <b/>
      <sz val="12"/>
      <color theme="1"/>
      <name val="Roboto"/>
    </font>
    <font>
      <b/>
      <sz val="10.5"/>
      <color rgb="FFFFFFFF"/>
      <name val="Calibri"/>
      <family val="2"/>
      <charset val="161"/>
    </font>
    <font>
      <b/>
      <sz val="11"/>
      <color theme="0"/>
      <name val="Roboto"/>
    </font>
    <font>
      <sz val="8"/>
      <color theme="1"/>
      <name val="Roboto"/>
    </font>
    <font>
      <i/>
      <sz val="11"/>
      <color theme="0"/>
      <name val="Calibri"/>
      <family val="2"/>
      <charset val="161"/>
      <scheme val="minor"/>
    </font>
    <font>
      <i/>
      <sz val="11"/>
      <color theme="1"/>
      <name val="Calibri"/>
      <family val="2"/>
      <charset val="161"/>
      <scheme val="minor"/>
    </font>
    <font>
      <b/>
      <sz val="11"/>
      <color theme="0"/>
      <name val="Calibri"/>
      <family val="2"/>
      <charset val="161"/>
      <scheme val="minor"/>
    </font>
    <font>
      <sz val="9"/>
      <color rgb="FF111111"/>
      <name val="Roboto"/>
    </font>
    <font>
      <b/>
      <sz val="10"/>
      <color theme="1"/>
      <name val="Roboto"/>
    </font>
    <font>
      <sz val="11"/>
      <color theme="0"/>
      <name val="Roboto"/>
    </font>
    <font>
      <b/>
      <sz val="11"/>
      <color rgb="FF660033"/>
      <name val="Roboto"/>
    </font>
    <font>
      <b/>
      <sz val="12"/>
      <color theme="0"/>
      <name val="Roboto"/>
    </font>
    <font>
      <b/>
      <sz val="13"/>
      <color theme="0"/>
      <name val="Roboto"/>
    </font>
    <font>
      <b/>
      <sz val="11"/>
      <color rgb="FFFFFFFF"/>
      <name val="Calibri"/>
      <family val="2"/>
      <charset val="161"/>
    </font>
    <font>
      <sz val="9"/>
      <color theme="0"/>
      <name val="Calibri"/>
      <family val="2"/>
      <charset val="161"/>
      <scheme val="minor"/>
    </font>
    <font>
      <sz val="14"/>
      <color rgb="FF660033"/>
      <name val="Roboto"/>
    </font>
    <font>
      <b/>
      <sz val="14"/>
      <color theme="1"/>
      <name val="Roboto"/>
    </font>
    <font>
      <sz val="14"/>
      <color theme="1"/>
      <name val="Calibri"/>
      <family val="2"/>
      <scheme val="minor"/>
    </font>
    <font>
      <b/>
      <sz val="14"/>
      <color rgb="FF660033"/>
      <name val="Roboto"/>
    </font>
    <font>
      <i/>
      <sz val="11"/>
      <color theme="1"/>
      <name val="Calibri"/>
      <family val="2"/>
      <scheme val="minor"/>
    </font>
    <font>
      <i/>
      <sz val="9"/>
      <color theme="1" tint="0.249977111117893"/>
      <name val="Roboto"/>
    </font>
    <font>
      <i/>
      <sz val="8"/>
      <color theme="1" tint="0.249977111117893"/>
      <name val="Roboto"/>
    </font>
    <font>
      <i/>
      <sz val="10"/>
      <color theme="1"/>
      <name val="Calibri"/>
      <family val="2"/>
      <scheme val="minor"/>
    </font>
    <font>
      <i/>
      <sz val="9"/>
      <color theme="1"/>
      <name val="Calibri"/>
      <family val="2"/>
      <charset val="161"/>
      <scheme val="minor"/>
    </font>
    <font>
      <i/>
      <sz val="9"/>
      <color theme="1" tint="0.249977111117893"/>
      <name val="Calibri"/>
      <family val="2"/>
      <charset val="161"/>
      <scheme val="minor"/>
    </font>
    <font>
      <b/>
      <sz val="11"/>
      <color theme="1"/>
      <name val="Roboto"/>
    </font>
    <font>
      <b/>
      <sz val="12"/>
      <color theme="1" tint="4.9989318521683403E-2"/>
      <name val="Roboto"/>
    </font>
    <font>
      <b/>
      <sz val="11"/>
      <color theme="1"/>
      <name val="Calibri"/>
      <family val="2"/>
      <charset val="161"/>
      <scheme val="minor"/>
    </font>
    <font>
      <i/>
      <sz val="10"/>
      <color theme="1" tint="0.249977111117893"/>
      <name val="Calibri"/>
      <family val="2"/>
      <charset val="161"/>
      <scheme val="minor"/>
    </font>
    <font>
      <sz val="13"/>
      <name val="Roboto"/>
    </font>
    <font>
      <b/>
      <sz val="13"/>
      <name val="Roboto"/>
    </font>
    <font>
      <sz val="10"/>
      <color rgb="FFC50DAB"/>
      <name val="Calibri"/>
      <family val="2"/>
      <scheme val="minor"/>
    </font>
    <font>
      <i/>
      <vertAlign val="superscript"/>
      <sz val="10"/>
      <color theme="1"/>
      <name val="Calibri"/>
      <family val="2"/>
      <charset val="161"/>
      <scheme val="minor"/>
    </font>
    <font>
      <i/>
      <sz val="10"/>
      <color theme="1"/>
      <name val="Calibri"/>
      <family val="2"/>
      <charset val="161"/>
      <scheme val="minor"/>
    </font>
    <font>
      <sz val="9"/>
      <color rgb="FF480024"/>
      <name val="Roboto"/>
    </font>
    <font>
      <sz val="11"/>
      <color rgb="FF480024"/>
      <name val="Calibri"/>
      <family val="2"/>
      <scheme val="minor"/>
    </font>
    <font>
      <sz val="10"/>
      <name val="Roboto"/>
    </font>
    <font>
      <b/>
      <sz val="11"/>
      <color rgb="FF480024"/>
      <name val="Roboto"/>
    </font>
    <font>
      <sz val="12"/>
      <color theme="1"/>
      <name val="Roboto"/>
    </font>
    <font>
      <b/>
      <sz val="11"/>
      <color theme="1" tint="4.9989318521683403E-2"/>
      <name val="Roboto"/>
    </font>
    <font>
      <b/>
      <sz val="10"/>
      <name val="Roboto"/>
    </font>
    <font>
      <b/>
      <sz val="9"/>
      <name val="Roboto"/>
    </font>
    <font>
      <b/>
      <sz val="10"/>
      <color rgb="FF480024"/>
      <name val="Roboto"/>
    </font>
    <font>
      <sz val="10"/>
      <color rgb="FF480024"/>
      <name val="Roboto"/>
    </font>
    <font>
      <sz val="11"/>
      <color rgb="FF480024"/>
      <name val="Roboto"/>
    </font>
    <font>
      <i/>
      <sz val="8"/>
      <color theme="1"/>
      <name val="Roboto"/>
    </font>
    <font>
      <b/>
      <sz val="8"/>
      <color theme="1" tint="4.9989318521683403E-2"/>
      <name val="Roboto"/>
    </font>
    <font>
      <sz val="11"/>
      <name val="Roboto"/>
    </font>
    <font>
      <b/>
      <sz val="8"/>
      <name val="Roboto"/>
    </font>
    <font>
      <sz val="9"/>
      <color rgb="FFC50DAB"/>
      <name val="Roboto"/>
    </font>
    <font>
      <b/>
      <sz val="9"/>
      <color theme="1" tint="0.249977111117893"/>
      <name val="Roboto"/>
    </font>
    <font>
      <sz val="12"/>
      <color rgb="FF002060"/>
      <name val="Roboto"/>
    </font>
    <font>
      <b/>
      <sz val="12"/>
      <color rgb="FF002060"/>
      <name val="Roboto"/>
    </font>
    <font>
      <sz val="10"/>
      <color theme="1" tint="0.249977111117893"/>
      <name val="Roboto"/>
    </font>
    <font>
      <b/>
      <sz val="11"/>
      <color theme="1" tint="0.249977111117893"/>
      <name val="Roboto"/>
    </font>
    <font>
      <sz val="11"/>
      <color rgb="FF002060"/>
      <name val="Roboto"/>
    </font>
    <font>
      <sz val="11"/>
      <name val="Calibri"/>
      <family val="2"/>
      <scheme val="minor"/>
    </font>
    <font>
      <b/>
      <sz val="12"/>
      <color theme="1"/>
      <name val="Calibri"/>
      <family val="2"/>
      <charset val="161"/>
      <scheme val="minor"/>
    </font>
    <font>
      <b/>
      <sz val="14"/>
      <color rgb="FF990033"/>
      <name val="Roboto"/>
    </font>
    <font>
      <sz val="14"/>
      <color rgb="FF990033"/>
      <name val="Calibri"/>
      <family val="2"/>
      <scheme val="minor"/>
    </font>
    <font>
      <sz val="11"/>
      <color rgb="FF990033"/>
      <name val="Calibri"/>
      <family val="2"/>
      <scheme val="minor"/>
    </font>
    <font>
      <sz val="20"/>
      <name val="Roboto"/>
    </font>
    <font>
      <b/>
      <sz val="20"/>
      <color theme="0"/>
      <name val="Roboto"/>
    </font>
    <font>
      <b/>
      <sz val="16"/>
      <color rgb="FF002060"/>
      <name val="Roboto"/>
    </font>
    <font>
      <b/>
      <sz val="16"/>
      <color rgb="FF930352"/>
      <name val="Roboto"/>
    </font>
    <font>
      <b/>
      <sz val="16"/>
      <color rgb="FF930352"/>
      <name val="Calibri"/>
      <family val="2"/>
      <scheme val="minor"/>
    </font>
    <font>
      <sz val="9"/>
      <color theme="0" tint="-4.9989318521683403E-2"/>
      <name val="Roboto"/>
    </font>
    <font>
      <vertAlign val="superscript"/>
      <sz val="10"/>
      <color theme="1" tint="0.249977111117893"/>
      <name val="Roboto"/>
    </font>
    <font>
      <vertAlign val="superscript"/>
      <sz val="10"/>
      <color theme="0"/>
      <name val="Roboto"/>
    </font>
    <font>
      <b/>
      <sz val="10"/>
      <color theme="1"/>
      <name val="Calibri"/>
      <family val="2"/>
      <charset val="161"/>
      <scheme val="minor"/>
    </font>
    <font>
      <b/>
      <sz val="16"/>
      <name val="Roboto"/>
    </font>
    <font>
      <sz val="8"/>
      <color rgb="FF1F1F1F"/>
      <name val="Georgia"/>
      <family val="1"/>
      <charset val="161"/>
    </font>
    <font>
      <sz val="9"/>
      <color rgb="FF1F1F1F"/>
      <name val="Roboto"/>
    </font>
    <font>
      <vertAlign val="superscript"/>
      <sz val="9"/>
      <color theme="1"/>
      <name val="Roboto"/>
    </font>
    <font>
      <sz val="11"/>
      <color theme="1"/>
      <name val="Calibri"/>
      <family val="2"/>
      <charset val="161"/>
      <scheme val="minor"/>
    </font>
    <font>
      <vertAlign val="superscript"/>
      <sz val="8"/>
      <color theme="1" tint="0.249977111117893"/>
      <name val="Roboto"/>
    </font>
    <font>
      <b/>
      <sz val="9"/>
      <color rgb="FFFF0000"/>
      <name val="Roboto"/>
    </font>
    <font>
      <sz val="9"/>
      <color rgb="FFFF0000"/>
      <name val="Roboto"/>
    </font>
    <font>
      <sz val="10"/>
      <color rgb="FF111111"/>
      <name val="Aptos"/>
      <family val="2"/>
    </font>
    <font>
      <sz val="10"/>
      <color theme="1"/>
      <name val="Aptos"/>
      <family val="2"/>
    </font>
    <font>
      <sz val="10"/>
      <color rgb="FF1F1F1F"/>
      <name val="Aptos"/>
      <family val="2"/>
    </font>
    <font>
      <b/>
      <sz val="10"/>
      <color rgb="FF111111"/>
      <name val="Roboto"/>
    </font>
    <font>
      <sz val="10"/>
      <color rgb="FF212121"/>
      <name val="Cambria"/>
      <family val="1"/>
      <charset val="161"/>
    </font>
    <font>
      <sz val="10"/>
      <name val="Calibri"/>
      <family val="2"/>
      <charset val="161"/>
    </font>
    <font>
      <sz val="15"/>
      <color rgb="FF930352"/>
      <name val="Roboto"/>
    </font>
    <font>
      <b/>
      <sz val="15"/>
      <color rgb="FF930352"/>
      <name val="Roboto"/>
    </font>
    <font>
      <sz val="10"/>
      <color rgb="FF767070"/>
      <name val="Wingdings"/>
      <charset val="2"/>
    </font>
    <font>
      <sz val="10"/>
      <name val="Calibri"/>
      <family val="2"/>
      <scheme val="minor"/>
    </font>
    <font>
      <b/>
      <sz val="10"/>
      <color theme="1" tint="0.249977111117893"/>
      <name val="Roboto"/>
    </font>
    <font>
      <sz val="9"/>
      <color rgb="FF002060"/>
      <name val="Roboto"/>
    </font>
    <font>
      <b/>
      <sz val="13"/>
      <color rgb="FF002060"/>
      <name val="Roboto"/>
    </font>
    <font>
      <b/>
      <sz val="16"/>
      <color rgb="FF990033"/>
      <name val="Roboto"/>
    </font>
    <font>
      <b/>
      <sz val="11"/>
      <name val="Roboto"/>
    </font>
    <font>
      <b/>
      <sz val="13"/>
      <color rgb="FF990033"/>
      <name val="Roboto"/>
    </font>
    <font>
      <sz val="13"/>
      <color rgb="FF990033"/>
      <name val="Roboto"/>
    </font>
    <font>
      <b/>
      <sz val="11"/>
      <color rgb="FF990033"/>
      <name val="Roboto"/>
    </font>
    <font>
      <b/>
      <sz val="11"/>
      <color rgb="FF002060"/>
      <name val="Roboto"/>
    </font>
    <font>
      <sz val="13"/>
      <color theme="0"/>
      <name val="Calibri"/>
      <family val="2"/>
      <scheme val="minor"/>
    </font>
    <font>
      <b/>
      <sz val="10"/>
      <name val="Calibri"/>
      <family val="2"/>
      <charset val="161"/>
      <scheme val="minor"/>
    </font>
    <font>
      <sz val="10"/>
      <color rgb="FF002060"/>
      <name val="Roboto"/>
    </font>
    <font>
      <sz val="11"/>
      <color rgb="FF242424"/>
      <name val="Calibri"/>
      <family val="2"/>
      <charset val="161"/>
      <scheme val="minor"/>
    </font>
    <font>
      <b/>
      <sz val="9"/>
      <color rgb="FF242424"/>
      <name val="Roboto"/>
    </font>
    <font>
      <sz val="9"/>
      <color rgb="FF242424"/>
      <name val="Roboto"/>
    </font>
    <font>
      <sz val="13"/>
      <color rgb="FF930352"/>
      <name val="Roboto"/>
    </font>
    <font>
      <sz val="11"/>
      <name val="Calibri"/>
      <family val="2"/>
      <charset val="161"/>
      <scheme val="minor"/>
    </font>
    <font>
      <sz val="8"/>
      <name val="Roboto"/>
    </font>
    <font>
      <sz val="8"/>
      <color theme="1" tint="4.9989318521683403E-2"/>
      <name val="Roboto"/>
    </font>
    <font>
      <sz val="10"/>
      <color rgb="FF111111"/>
      <name val="Roboto"/>
    </font>
    <font>
      <sz val="11"/>
      <color rgb="FF930352"/>
      <name val="Roboto"/>
    </font>
    <font>
      <sz val="11"/>
      <color rgb="FF930352"/>
      <name val="Calibri"/>
      <family val="2"/>
      <scheme val="minor"/>
    </font>
    <font>
      <sz val="10"/>
      <color rgb="FFC50DAB"/>
      <name val="Roboto"/>
    </font>
    <font>
      <sz val="10"/>
      <color rgb="FF333333"/>
      <name val="Roboto"/>
    </font>
    <font>
      <sz val="11"/>
      <color rgb="FFC50DAB"/>
      <name val="Roboto"/>
    </font>
    <font>
      <sz val="10"/>
      <color theme="0"/>
      <name val="Calibri"/>
      <family val="2"/>
      <scheme val="minor"/>
    </font>
    <font>
      <sz val="13"/>
      <color theme="0"/>
      <name val="Roboto"/>
    </font>
    <font>
      <b/>
      <sz val="12"/>
      <name val="Roboto"/>
    </font>
    <font>
      <sz val="12"/>
      <name val="Roboto"/>
    </font>
    <font>
      <sz val="11"/>
      <color rgb="FFFF0000"/>
      <name val="Calibri"/>
      <family val="2"/>
      <scheme val="minor"/>
    </font>
    <font>
      <sz val="10"/>
      <color rgb="FFFF0000"/>
      <name val="Roboto"/>
    </font>
    <font>
      <sz val="10"/>
      <color rgb="FFFF0000"/>
      <name val="Calibri"/>
      <family val="2"/>
      <scheme val="minor"/>
    </font>
    <font>
      <b/>
      <sz val="10"/>
      <color rgb="FF002060"/>
      <name val="Calibri"/>
      <family val="2"/>
      <charset val="161"/>
      <scheme val="minor"/>
    </font>
    <font>
      <sz val="11"/>
      <color rgb="FF002060"/>
      <name val="Calibri"/>
      <family val="2"/>
      <scheme val="minor"/>
    </font>
    <font>
      <b/>
      <sz val="24"/>
      <color rgb="FF000000"/>
      <name val="Roboto"/>
    </font>
    <font>
      <sz val="24"/>
      <color rgb="FF000000"/>
      <name val="Roboto"/>
    </font>
    <font>
      <b/>
      <sz val="13"/>
      <color rgb="FF000000"/>
      <name val="Roboto"/>
    </font>
    <font>
      <sz val="13"/>
      <color rgb="FF000000"/>
      <name val="Roboto"/>
    </font>
    <font>
      <sz val="9"/>
      <color rgb="FF000000"/>
      <name val="Roboto"/>
    </font>
    <font>
      <b/>
      <sz val="9"/>
      <color rgb="FF000000"/>
      <name val="Roboto"/>
    </font>
    <font>
      <i/>
      <sz val="9"/>
      <color rgb="FF242424"/>
      <name val="Roboto"/>
    </font>
    <font>
      <b/>
      <sz val="16"/>
      <color theme="1"/>
      <name val="Roboto"/>
    </font>
    <font>
      <sz val="16"/>
      <color rgb="FF000000"/>
      <name val="Roboto"/>
    </font>
    <font>
      <b/>
      <sz val="10"/>
      <color rgb="FF000000"/>
      <name val="Calibri"/>
      <family val="2"/>
      <charset val="161"/>
      <scheme val="minor"/>
    </font>
    <font>
      <sz val="10"/>
      <color rgb="FF000000"/>
      <name val="Calibri"/>
      <family val="2"/>
      <charset val="161"/>
      <scheme val="minor"/>
    </font>
    <font>
      <i/>
      <sz val="10"/>
      <color theme="1"/>
      <name val="Roboto"/>
    </font>
    <font>
      <i/>
      <sz val="10"/>
      <color theme="0"/>
      <name val="Roboto"/>
    </font>
    <font>
      <vertAlign val="superscript"/>
      <sz val="9"/>
      <color rgb="FF000000"/>
      <name val="Roboto"/>
    </font>
    <font>
      <b/>
      <sz val="22"/>
      <name val="Roboto"/>
    </font>
    <font>
      <b/>
      <sz val="22"/>
      <color theme="1"/>
      <name val="Roboto"/>
    </font>
    <font>
      <sz val="22"/>
      <color rgb="FF000000"/>
      <name val="Roboto"/>
    </font>
    <font>
      <b/>
      <sz val="11"/>
      <name val="Calibri"/>
      <family val="2"/>
      <scheme val="minor"/>
    </font>
    <font>
      <b/>
      <sz val="11"/>
      <color theme="0"/>
      <name val="Calibri"/>
      <family val="2"/>
      <scheme val="minor"/>
    </font>
    <font>
      <b/>
      <i/>
      <sz val="11"/>
      <color theme="0"/>
      <name val="Calibri"/>
      <family val="2"/>
      <scheme val="minor"/>
    </font>
    <font>
      <i/>
      <sz val="11"/>
      <color theme="0"/>
      <name val="Calibri"/>
      <family val="2"/>
      <scheme val="minor"/>
    </font>
  </fonts>
  <fills count="23">
    <fill>
      <patternFill patternType="none"/>
    </fill>
    <fill>
      <patternFill patternType="gray125"/>
    </fill>
    <fill>
      <patternFill patternType="solid">
        <fgColor rgb="FF4D4D4D"/>
        <bgColor indexed="64"/>
      </patternFill>
    </fill>
    <fill>
      <patternFill patternType="solid">
        <fgColor rgb="FF660033"/>
        <bgColor indexed="64"/>
      </patternFill>
    </fill>
    <fill>
      <patternFill patternType="solid">
        <fgColor rgb="FF480024"/>
        <bgColor indexed="64"/>
      </patternFill>
    </fill>
    <fill>
      <patternFill patternType="solid">
        <fgColor rgb="FF7E003F"/>
        <bgColor indexed="64"/>
      </patternFill>
    </fill>
    <fill>
      <patternFill patternType="lightUp">
        <fgColor rgb="FF660033"/>
      </patternFill>
    </fill>
    <fill>
      <patternFill patternType="solid">
        <fgColor theme="0" tint="-4.9989318521683403E-2"/>
        <bgColor indexed="64"/>
      </patternFill>
    </fill>
    <fill>
      <patternFill patternType="solid">
        <fgColor theme="0"/>
        <bgColor indexed="64"/>
      </patternFill>
    </fill>
    <fill>
      <patternFill patternType="solid">
        <fgColor rgb="FFFFCCFF"/>
        <bgColor indexed="64"/>
      </patternFill>
    </fill>
    <fill>
      <patternFill patternType="solid">
        <fgColor rgb="FF002060"/>
        <bgColor indexed="64"/>
      </patternFill>
    </fill>
    <fill>
      <patternFill patternType="solid">
        <fgColor rgb="FF262626"/>
        <bgColor indexed="64"/>
      </patternFill>
    </fill>
    <fill>
      <patternFill patternType="lightUp">
        <fgColor auto="1"/>
      </patternFill>
    </fill>
    <fill>
      <patternFill patternType="solid">
        <fgColor theme="0" tint="-4.9989318521683403E-2"/>
        <bgColor rgb="FF660033"/>
      </patternFill>
    </fill>
    <fill>
      <patternFill patternType="solid">
        <fgColor rgb="FFFFFFFF"/>
        <bgColor indexed="64"/>
      </patternFill>
    </fill>
    <fill>
      <patternFill patternType="solid">
        <fgColor theme="1"/>
        <bgColor indexed="64"/>
      </patternFill>
    </fill>
    <fill>
      <patternFill patternType="solid">
        <fgColor rgb="FF930352"/>
        <bgColor indexed="64"/>
      </patternFill>
    </fill>
    <fill>
      <patternFill patternType="solid">
        <fgColor theme="1" tint="0.499984740745262"/>
        <bgColor indexed="64"/>
      </patternFill>
    </fill>
    <fill>
      <patternFill patternType="lightUp">
        <bgColor theme="1" tint="0.499984740745262"/>
      </patternFill>
    </fill>
    <fill>
      <patternFill patternType="solid">
        <fgColor rgb="FFFFFF00"/>
        <bgColor indexed="64"/>
      </patternFill>
    </fill>
    <fill>
      <patternFill patternType="solid">
        <fgColor theme="0"/>
        <bgColor rgb="FF660033"/>
      </patternFill>
    </fill>
    <fill>
      <patternFill patternType="solid">
        <fgColor theme="0" tint="-0.249977111117893"/>
        <bgColor indexed="64"/>
      </patternFill>
    </fill>
    <fill>
      <patternFill patternType="solid">
        <fgColor theme="8" tint="0.59999389629810485"/>
        <bgColor indexed="64"/>
      </patternFill>
    </fill>
  </fills>
  <borders count="124">
    <border>
      <left/>
      <right/>
      <top/>
      <bottom/>
      <diagonal/>
    </border>
    <border>
      <left/>
      <right style="medium">
        <color theme="0" tint="-4.9989318521683403E-2"/>
      </right>
      <top/>
      <bottom/>
      <diagonal/>
    </border>
    <border>
      <left style="medium">
        <color theme="0" tint="-4.9989318521683403E-2"/>
      </left>
      <right/>
      <top/>
      <bottom/>
      <diagonal/>
    </border>
    <border>
      <left/>
      <right/>
      <top style="thin">
        <color theme="0" tint="-0.499984740745262"/>
      </top>
      <bottom style="thin">
        <color theme="0" tint="-0.499984740745262"/>
      </bottom>
      <diagonal/>
    </border>
    <border>
      <left/>
      <right/>
      <top style="thin">
        <color theme="0" tint="-0.499984740745262"/>
      </top>
      <bottom style="thick">
        <color theme="0" tint="-0.499984740745262"/>
      </bottom>
      <diagonal/>
    </border>
    <border>
      <left style="thin">
        <color theme="0"/>
      </left>
      <right style="thin">
        <color theme="0"/>
      </right>
      <top/>
      <bottom style="thin">
        <color theme="0" tint="-0.499984740745262"/>
      </bottom>
      <diagonal/>
    </border>
    <border>
      <left style="thin">
        <color theme="0"/>
      </left>
      <right style="thin">
        <color theme="0"/>
      </right>
      <top/>
      <bottom/>
      <diagonal/>
    </border>
    <border>
      <left/>
      <right/>
      <top style="medium">
        <color auto="1"/>
      </top>
      <bottom/>
      <diagonal/>
    </border>
    <border>
      <left/>
      <right/>
      <top/>
      <bottom style="medium">
        <color auto="1"/>
      </bottom>
      <diagonal/>
    </border>
    <border>
      <left/>
      <right/>
      <top/>
      <bottom style="thin">
        <color theme="0" tint="-0.499984740745262"/>
      </bottom>
      <diagonal/>
    </border>
    <border>
      <left/>
      <right/>
      <top style="thin">
        <color theme="0"/>
      </top>
      <bottom/>
      <diagonal/>
    </border>
    <border>
      <left style="thin">
        <color theme="0" tint="-0.14996795556505021"/>
      </left>
      <right style="thin">
        <color theme="0" tint="-0.14996795556505021"/>
      </right>
      <top/>
      <bottom style="thin">
        <color theme="0" tint="-0.499984740745262"/>
      </bottom>
      <diagonal/>
    </border>
    <border>
      <left style="thin">
        <color theme="0" tint="-0.14996795556505021"/>
      </left>
      <right style="thin">
        <color theme="0" tint="-0.14996795556505021"/>
      </right>
      <top style="medium">
        <color auto="1"/>
      </top>
      <bottom/>
      <diagonal/>
    </border>
    <border>
      <left/>
      <right/>
      <top style="medium">
        <color theme="1" tint="0.499984740745262"/>
      </top>
      <bottom/>
      <diagonal/>
    </border>
    <border>
      <left style="thin">
        <color theme="0"/>
      </left>
      <right/>
      <top/>
      <bottom/>
      <diagonal/>
    </border>
    <border>
      <left style="thin">
        <color theme="0" tint="-0.14996795556505021"/>
      </left>
      <right style="thin">
        <color theme="0" tint="-0.14996795556505021"/>
      </right>
      <top style="medium">
        <color theme="1"/>
      </top>
      <bottom/>
      <diagonal/>
    </border>
    <border>
      <left style="thin">
        <color theme="0" tint="-0.14996795556505021"/>
      </left>
      <right style="thin">
        <color theme="0" tint="-0.14996795556505021"/>
      </right>
      <top/>
      <bottom style="medium">
        <color theme="1"/>
      </bottom>
      <diagonal/>
    </border>
    <border>
      <left/>
      <right/>
      <top style="medium">
        <color theme="1"/>
      </top>
      <bottom/>
      <diagonal/>
    </border>
    <border>
      <left/>
      <right/>
      <top/>
      <bottom style="medium">
        <color theme="1"/>
      </bottom>
      <diagonal/>
    </border>
    <border>
      <left style="thin">
        <color indexed="64"/>
      </left>
      <right style="thin">
        <color indexed="64"/>
      </right>
      <top style="thin">
        <color theme="0" tint="-0.499984740745262"/>
      </top>
      <bottom style="thin">
        <color theme="0" tint="-0.499984740745262"/>
      </bottom>
      <diagonal/>
    </border>
    <border>
      <left/>
      <right style="thin">
        <color theme="0"/>
      </right>
      <top/>
      <bottom/>
      <diagonal/>
    </border>
    <border>
      <left/>
      <right/>
      <top/>
      <bottom style="thick">
        <color auto="1"/>
      </bottom>
      <diagonal/>
    </border>
    <border>
      <left/>
      <right style="thin">
        <color indexed="64"/>
      </right>
      <top style="thin">
        <color theme="0" tint="-0.499984740745262"/>
      </top>
      <bottom style="thin">
        <color theme="0" tint="-0.499984740745262"/>
      </bottom>
      <diagonal/>
    </border>
    <border>
      <left/>
      <right style="thin">
        <color theme="0" tint="-0.14996795556505021"/>
      </right>
      <top style="medium">
        <color theme="1"/>
      </top>
      <bottom style="medium">
        <color theme="1"/>
      </bottom>
      <diagonal/>
    </border>
    <border>
      <left/>
      <right/>
      <top style="medium">
        <color auto="1"/>
      </top>
      <bottom style="medium">
        <color auto="1"/>
      </bottom>
      <diagonal/>
    </border>
    <border>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24994659260841701"/>
      </right>
      <top style="thin">
        <color theme="0" tint="-0.499984740745262"/>
      </top>
      <bottom style="thin">
        <color theme="0" tint="-0.499984740745262"/>
      </bottom>
      <diagonal/>
    </border>
    <border>
      <left style="thin">
        <color theme="0" tint="-0.24994659260841701"/>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style="thin">
        <color theme="0"/>
      </right>
      <top/>
      <bottom/>
      <diagonal/>
    </border>
    <border>
      <left style="thin">
        <color theme="0"/>
      </left>
      <right style="thin">
        <color theme="0" tint="-0.499984740745262"/>
      </right>
      <top/>
      <bottom/>
      <diagonal/>
    </border>
    <border>
      <left style="thin">
        <color theme="0" tint="-0.499984740745262"/>
      </left>
      <right style="thin">
        <color theme="0"/>
      </right>
      <top/>
      <bottom style="thin">
        <color theme="0" tint="-0.499984740745262"/>
      </bottom>
      <diagonal/>
    </border>
    <border>
      <left style="thin">
        <color theme="0"/>
      </left>
      <right style="thin">
        <color theme="0" tint="-0.499984740745262"/>
      </right>
      <top/>
      <bottom style="thin">
        <color theme="0" tint="-0.499984740745262"/>
      </bottom>
      <diagonal/>
    </border>
    <border>
      <left/>
      <right style="thin">
        <color theme="0" tint="-0.499984740745262"/>
      </right>
      <top style="thin">
        <color theme="0" tint="-0.499984740745262"/>
      </top>
      <bottom style="medium">
        <color auto="1"/>
      </bottom>
      <diagonal/>
    </border>
    <border>
      <left style="medium">
        <color theme="0" tint="-4.9989318521683403E-2"/>
      </left>
      <right style="medium">
        <color theme="0" tint="-4.9989318521683403E-2"/>
      </right>
      <top/>
      <bottom/>
      <diagonal/>
    </border>
    <border>
      <left style="medium">
        <color theme="0" tint="-4.9989318521683403E-2"/>
      </left>
      <right style="medium">
        <color theme="0" tint="-4.9989318521683403E-2"/>
      </right>
      <top/>
      <bottom style="thin">
        <color theme="0" tint="-0.499984740745262"/>
      </bottom>
      <diagonal/>
    </border>
    <border>
      <left style="thin">
        <color theme="0" tint="-0.499984740745262"/>
      </left>
      <right style="thin">
        <color theme="0" tint="-0.499984740745262"/>
      </right>
      <top style="thin">
        <color theme="0" tint="-0.499984740745262"/>
      </top>
      <bottom style="medium">
        <color auto="1"/>
      </bottom>
      <diagonal/>
    </border>
    <border>
      <left/>
      <right/>
      <top style="thick">
        <color auto="1"/>
      </top>
      <bottom/>
      <diagonal/>
    </border>
    <border>
      <left/>
      <right/>
      <top/>
      <bottom style="thin">
        <color indexed="64"/>
      </bottom>
      <diagonal/>
    </border>
    <border>
      <left/>
      <right/>
      <top style="thin">
        <color auto="1"/>
      </top>
      <bottom style="thin">
        <color auto="1"/>
      </bottom>
      <diagonal/>
    </border>
    <border>
      <left/>
      <right/>
      <top style="thin">
        <color auto="1"/>
      </top>
      <bottom/>
      <diagonal/>
    </border>
    <border>
      <left/>
      <right/>
      <top style="medium">
        <color auto="1"/>
      </top>
      <bottom style="double">
        <color auto="1"/>
      </bottom>
      <diagonal/>
    </border>
    <border>
      <left/>
      <right/>
      <top style="thin">
        <color auto="1"/>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medium">
        <color auto="1"/>
      </bottom>
      <diagonal/>
    </border>
    <border>
      <left/>
      <right/>
      <top style="thin">
        <color theme="0" tint="-0.499984740745262"/>
      </top>
      <bottom style="thick">
        <color auto="1"/>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ck">
        <color auto="1"/>
      </bottom>
      <diagonal/>
    </border>
    <border>
      <left/>
      <right/>
      <top style="thin">
        <color theme="0" tint="-0.14996795556505021"/>
      </top>
      <bottom/>
      <diagonal/>
    </border>
    <border>
      <left/>
      <right/>
      <top style="thin">
        <color auto="1"/>
      </top>
      <bottom style="thick">
        <color auto="1"/>
      </bottom>
      <diagonal/>
    </border>
    <border>
      <left/>
      <right style="thin">
        <color auto="1"/>
      </right>
      <top style="thin">
        <color auto="1"/>
      </top>
      <bottom style="thin">
        <color auto="1"/>
      </bottom>
      <diagonal/>
    </border>
    <border>
      <left/>
      <right style="thin">
        <color auto="1"/>
      </right>
      <top style="thin">
        <color auto="1"/>
      </top>
      <bottom style="thick">
        <color auto="1"/>
      </bottom>
      <diagonal/>
    </border>
    <border>
      <left style="medium">
        <color theme="0" tint="-4.9989318521683403E-2"/>
      </left>
      <right style="medium">
        <color theme="0" tint="-4.9989318521683403E-2"/>
      </right>
      <top/>
      <bottom style="thin">
        <color auto="1"/>
      </bottom>
      <diagonal/>
    </border>
    <border>
      <left style="medium">
        <color theme="0" tint="-4.9989318521683403E-2"/>
      </left>
      <right/>
      <top/>
      <bottom style="medium">
        <color theme="0" tint="-4.9989318521683403E-2"/>
      </bottom>
      <diagonal/>
    </border>
    <border>
      <left/>
      <right/>
      <top/>
      <bottom style="medium">
        <color theme="0" tint="-4.9989318521683403E-2"/>
      </bottom>
      <diagonal/>
    </border>
    <border>
      <left/>
      <right style="medium">
        <color theme="0" tint="-4.9989318521683403E-2"/>
      </right>
      <top/>
      <bottom style="medium">
        <color theme="0" tint="-4.9989318521683403E-2"/>
      </bottom>
      <diagonal/>
    </border>
    <border>
      <left style="medium">
        <color theme="0" tint="-4.9989318521683403E-2"/>
      </left>
      <right/>
      <top/>
      <bottom style="thin">
        <color auto="1"/>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medium">
        <color theme="0" tint="-4.9989318521683403E-2"/>
      </right>
      <top style="thin">
        <color auto="1"/>
      </top>
      <bottom style="thin">
        <color auto="1"/>
      </bottom>
      <diagonal/>
    </border>
    <border>
      <left style="medium">
        <color theme="0" tint="-4.9989318521683403E-2"/>
      </left>
      <right style="medium">
        <color theme="0" tint="-4.9989318521683403E-2"/>
      </right>
      <top style="thin">
        <color auto="1"/>
      </top>
      <bottom style="thin">
        <color auto="1"/>
      </bottom>
      <diagonal/>
    </border>
    <border>
      <left style="medium">
        <color theme="0" tint="-4.9989318521683403E-2"/>
      </left>
      <right/>
      <top style="thin">
        <color auto="1"/>
      </top>
      <bottom style="thin">
        <color auto="1"/>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top/>
      <bottom style="thin">
        <color theme="0" tint="-0.499984740745262"/>
      </bottom>
      <diagonal/>
    </border>
    <border>
      <left/>
      <right style="thin">
        <color auto="1"/>
      </right>
      <top/>
      <bottom style="thin">
        <color theme="0" tint="-0.499984740745262"/>
      </bottom>
      <diagonal/>
    </border>
    <border>
      <left style="thin">
        <color auto="1"/>
      </left>
      <right/>
      <top style="thin">
        <color theme="0" tint="-0.499984740745262"/>
      </top>
      <bottom style="thin">
        <color theme="0" tint="-0.499984740745262"/>
      </bottom>
      <diagonal/>
    </border>
    <border>
      <left style="thin">
        <color auto="1"/>
      </left>
      <right style="thin">
        <color auto="1"/>
      </right>
      <top style="medium">
        <color auto="1"/>
      </top>
      <bottom style="thin">
        <color auto="1"/>
      </bottom>
      <diagonal/>
    </border>
    <border>
      <left style="thin">
        <color theme="0"/>
      </left>
      <right/>
      <top/>
      <bottom style="thin">
        <color theme="0" tint="-0.499984740745262"/>
      </bottom>
      <diagonal/>
    </border>
    <border>
      <left/>
      <right/>
      <top style="double">
        <color auto="1"/>
      </top>
      <bottom style="thick">
        <color auto="1"/>
      </bottom>
      <diagonal/>
    </border>
    <border>
      <left/>
      <right/>
      <top style="medium">
        <color auto="1"/>
      </top>
      <bottom style="thin">
        <color auto="1"/>
      </bottom>
      <diagonal/>
    </border>
    <border>
      <left/>
      <right/>
      <top style="thin">
        <color auto="1"/>
      </top>
      <bottom style="medium">
        <color auto="1"/>
      </bottom>
      <diagonal/>
    </border>
    <border>
      <left/>
      <right style="thin">
        <color theme="0"/>
      </right>
      <top/>
      <bottom style="thin">
        <color auto="1"/>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auto="1"/>
      </right>
      <top/>
      <bottom/>
      <diagonal/>
    </border>
    <border>
      <left/>
      <right style="thin">
        <color theme="0" tint="-0.14996795556505021"/>
      </right>
      <top style="thin">
        <color theme="0" tint="-0.499984740745262"/>
      </top>
      <bottom style="thin">
        <color theme="0" tint="-0.14996795556505021"/>
      </bottom>
      <diagonal/>
    </border>
    <border>
      <left style="thin">
        <color theme="0" tint="-0.14996795556505021"/>
      </left>
      <right style="thin">
        <color theme="0" tint="-0.14996795556505021"/>
      </right>
      <top style="thin">
        <color theme="0" tint="-0.499984740745262"/>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medium">
        <color theme="1"/>
      </bottom>
      <diagonal/>
    </border>
    <border>
      <left style="thin">
        <color theme="0" tint="-0.14996795556505021"/>
      </left>
      <right style="thin">
        <color theme="0" tint="-0.14996795556505021"/>
      </right>
      <top style="thin">
        <color theme="0" tint="-0.14996795556505021"/>
      </top>
      <bottom style="medium">
        <color theme="1"/>
      </bottom>
      <diagonal/>
    </border>
    <border>
      <left/>
      <right/>
      <top style="thin">
        <color theme="0" tint="-0.499984740745262"/>
      </top>
      <bottom style="thin">
        <color theme="0" tint="-0.14996795556505021"/>
      </bottom>
      <diagonal/>
    </border>
    <border>
      <left/>
      <right/>
      <top style="thin">
        <color theme="0" tint="-0.14996795556505021"/>
      </top>
      <bottom style="medium">
        <color theme="1"/>
      </bottom>
      <diagonal/>
    </border>
    <border>
      <left/>
      <right style="thin">
        <color theme="0" tint="-0.14996795556505021"/>
      </right>
      <top style="medium">
        <color theme="1"/>
      </top>
      <bottom style="thick">
        <color theme="1"/>
      </bottom>
      <diagonal/>
    </border>
    <border>
      <left style="thin">
        <color theme="0" tint="-0.14996795556505021"/>
      </left>
      <right style="thin">
        <color theme="0" tint="-0.14996795556505021"/>
      </right>
      <top style="medium">
        <color theme="1"/>
      </top>
      <bottom style="thick">
        <color theme="1"/>
      </bottom>
      <diagonal/>
    </border>
    <border>
      <left style="thin">
        <color auto="1"/>
      </left>
      <right style="thin">
        <color auto="1"/>
      </right>
      <top style="thin">
        <color theme="0" tint="-0.499984740745262"/>
      </top>
      <bottom style="thin">
        <color auto="1"/>
      </bottom>
      <diagonal/>
    </border>
    <border>
      <left style="thin">
        <color auto="1"/>
      </left>
      <right style="thin">
        <color theme="0" tint="-0.499984740745262"/>
      </right>
      <top style="thin">
        <color theme="0" tint="-0.499984740745262"/>
      </top>
      <bottom style="thin">
        <color auto="1"/>
      </bottom>
      <diagonal/>
    </border>
    <border>
      <left style="thin">
        <color auto="1"/>
      </left>
      <right style="thin">
        <color theme="0" tint="-0.499984740745262"/>
      </right>
      <top style="thin">
        <color auto="1"/>
      </top>
      <bottom style="thin">
        <color auto="1"/>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auto="1"/>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diagonalUp="1">
      <left/>
      <right style="thin">
        <color theme="0"/>
      </right>
      <top style="thin">
        <color theme="0"/>
      </top>
      <bottom style="thin">
        <color theme="0"/>
      </bottom>
      <diagonal style="thin">
        <color theme="0"/>
      </diagonal>
    </border>
    <border diagonalUp="1">
      <left/>
      <right style="thin">
        <color auto="1"/>
      </right>
      <top style="thin">
        <color theme="0"/>
      </top>
      <bottom style="thin">
        <color auto="1"/>
      </bottom>
      <diagonal style="thin">
        <color theme="0"/>
      </diagonal>
    </border>
    <border>
      <left style="thin">
        <color theme="0" tint="-0.499984740745262"/>
      </left>
      <right style="thin">
        <color theme="0" tint="-0.499984740745262"/>
      </right>
      <top style="thin">
        <color theme="0" tint="-0.499984740745262"/>
      </top>
      <bottom style="thin">
        <color auto="1"/>
      </bottom>
      <diagonal/>
    </border>
    <border diagonalUp="1">
      <left/>
      <right style="thin">
        <color auto="1"/>
      </right>
      <top style="thin">
        <color theme="0"/>
      </top>
      <bottom style="thin">
        <color theme="0"/>
      </bottom>
      <diagonal style="thin">
        <color theme="0"/>
      </diagonal>
    </border>
    <border>
      <left style="thin">
        <color theme="0" tint="-0.499984740745262"/>
      </left>
      <right style="thin">
        <color indexed="64"/>
      </right>
      <top style="thin">
        <color theme="0" tint="-0.499984740745262"/>
      </top>
      <bottom style="thin">
        <color theme="0" tint="-0.499984740745262"/>
      </bottom>
      <diagonal/>
    </border>
    <border>
      <left style="thin">
        <color theme="0"/>
      </left>
      <right/>
      <top/>
      <bottom style="thin">
        <color theme="0"/>
      </bottom>
      <diagonal/>
    </border>
    <border>
      <left style="thin">
        <color theme="0"/>
      </left>
      <right/>
      <top style="thin">
        <color theme="0"/>
      </top>
      <bottom style="thin">
        <color auto="1"/>
      </bottom>
      <diagonal/>
    </border>
    <border>
      <left/>
      <right style="thin">
        <color theme="0"/>
      </right>
      <top style="thin">
        <color theme="0"/>
      </top>
      <bottom style="thin">
        <color auto="1"/>
      </bottom>
      <diagonal/>
    </border>
    <border>
      <left style="thin">
        <color auto="1"/>
      </left>
      <right style="thin">
        <color auto="1"/>
      </right>
      <top/>
      <bottom style="thin">
        <color auto="1"/>
      </bottom>
      <diagonal/>
    </border>
    <border>
      <left/>
      <right style="thin">
        <color theme="0"/>
      </right>
      <top style="medium">
        <color auto="1"/>
      </top>
      <bottom/>
      <diagonal/>
    </border>
    <border>
      <left style="thin">
        <color theme="0"/>
      </left>
      <right style="thin">
        <color theme="0"/>
      </right>
      <top style="medium">
        <color auto="1"/>
      </top>
      <bottom/>
      <diagonal/>
    </border>
    <border>
      <left style="thin">
        <color auto="1"/>
      </left>
      <right style="thin">
        <color auto="1"/>
      </right>
      <top style="thin">
        <color auto="1"/>
      </top>
      <bottom style="medium">
        <color auto="1"/>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auto="1"/>
      </top>
      <bottom style="thin">
        <color auto="1"/>
      </bottom>
      <diagonal/>
    </border>
    <border>
      <left/>
      <right style="thin">
        <color auto="1"/>
      </right>
      <top style="thin">
        <color auto="1"/>
      </top>
      <bottom style="medium">
        <color auto="1"/>
      </bottom>
      <diagonal/>
    </border>
    <border>
      <left style="thin">
        <color theme="0" tint="-0.499984740745262"/>
      </left>
      <right style="thin">
        <color theme="0" tint="-0.499984740745262"/>
      </right>
      <top style="thin">
        <color auto="1"/>
      </top>
      <bottom style="medium">
        <color auto="1"/>
      </bottom>
      <diagonal/>
    </border>
    <border>
      <left style="thin">
        <color auto="1"/>
      </left>
      <right style="thin">
        <color auto="1"/>
      </right>
      <top/>
      <bottom/>
      <diagonal/>
    </border>
    <border>
      <left/>
      <right style="medium">
        <color theme="0" tint="-4.9989318521683403E-2"/>
      </right>
      <top/>
      <bottom style="thin">
        <color auto="1"/>
      </bottom>
      <diagonal/>
    </border>
  </borders>
  <cellStyleXfs count="1">
    <xf numFmtId="0" fontId="0" fillId="0" borderId="0"/>
  </cellStyleXfs>
  <cellXfs count="1229">
    <xf numFmtId="0" fontId="0" fillId="0" borderId="0" xfId="0"/>
    <xf numFmtId="0" fontId="5" fillId="4" borderId="2" xfId="0" applyFont="1" applyFill="1" applyBorder="1" applyAlignment="1">
      <alignment horizontal="center" vertical="center"/>
    </xf>
    <xf numFmtId="0" fontId="5" fillId="4" borderId="0" xfId="0" applyFont="1" applyFill="1" applyAlignment="1">
      <alignment horizontal="center" vertical="center"/>
    </xf>
    <xf numFmtId="0" fontId="5" fillId="4" borderId="1"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0" xfId="0" applyFont="1" applyFill="1" applyAlignment="1">
      <alignment horizontal="center" vertical="center"/>
    </xf>
    <xf numFmtId="0" fontId="6" fillId="4" borderId="0" xfId="0" applyFont="1" applyFill="1" applyAlignment="1">
      <alignment horizontal="center" vertical="center" wrapText="1"/>
    </xf>
    <xf numFmtId="0" fontId="6" fillId="4" borderId="1" xfId="0" applyFont="1" applyFill="1" applyBorder="1" applyAlignment="1">
      <alignment horizontal="center" vertical="center"/>
    </xf>
    <xf numFmtId="0" fontId="0" fillId="8" borderId="0" xfId="0" applyFill="1"/>
    <xf numFmtId="0" fontId="1" fillId="8" borderId="0" xfId="0" applyFont="1" applyFill="1" applyAlignment="1">
      <alignment horizontal="center"/>
    </xf>
    <xf numFmtId="49" fontId="16" fillId="8" borderId="0" xfId="0" applyNumberFormat="1" applyFont="1" applyFill="1" applyAlignment="1">
      <alignment horizontal="center" vertical="top"/>
    </xf>
    <xf numFmtId="0" fontId="12" fillId="0" borderId="0" xfId="0" applyFont="1" applyAlignment="1">
      <alignment vertical="center"/>
    </xf>
    <xf numFmtId="49" fontId="16" fillId="8" borderId="0" xfId="0" applyNumberFormat="1" applyFont="1" applyFill="1" applyAlignment="1">
      <alignment vertical="center"/>
    </xf>
    <xf numFmtId="0" fontId="5" fillId="4" borderId="2" xfId="0" applyFont="1" applyFill="1" applyBorder="1" applyAlignment="1">
      <alignment horizontal="center" vertical="center" wrapText="1"/>
    </xf>
    <xf numFmtId="0" fontId="0" fillId="10" borderId="0" xfId="0" applyFill="1"/>
    <xf numFmtId="0" fontId="2" fillId="8" borderId="0" xfId="0" applyFont="1" applyFill="1"/>
    <xf numFmtId="49" fontId="16" fillId="8" borderId="0" xfId="0" applyNumberFormat="1" applyFont="1" applyFill="1" applyAlignment="1">
      <alignment vertical="top"/>
    </xf>
    <xf numFmtId="0" fontId="0" fillId="8" borderId="0" xfId="0" applyFill="1" applyAlignment="1">
      <alignment horizontal="left"/>
    </xf>
    <xf numFmtId="0" fontId="14" fillId="0" borderId="0" xfId="0" applyFont="1" applyAlignment="1">
      <alignment horizontal="center" vertical="center" wrapText="1"/>
    </xf>
    <xf numFmtId="0" fontId="14" fillId="0" borderId="0" xfId="0" applyFont="1" applyAlignment="1">
      <alignment horizontal="center" vertical="center"/>
    </xf>
    <xf numFmtId="0" fontId="0" fillId="8" borderId="0" xfId="0" applyFill="1" applyAlignment="1">
      <alignment horizontal="center" vertical="center"/>
    </xf>
    <xf numFmtId="2" fontId="18" fillId="3" borderId="0" xfId="0" applyNumberFormat="1" applyFont="1" applyFill="1" applyAlignment="1">
      <alignment horizontal="center" vertical="center"/>
    </xf>
    <xf numFmtId="0" fontId="12" fillId="0" borderId="0" xfId="0" applyFont="1" applyAlignment="1">
      <alignment vertical="center" wrapText="1"/>
    </xf>
    <xf numFmtId="0" fontId="27" fillId="8" borderId="0" xfId="0" applyFont="1" applyFill="1"/>
    <xf numFmtId="0" fontId="14" fillId="8" borderId="0" xfId="0" applyFont="1" applyFill="1" applyAlignment="1">
      <alignment horizontal="center" vertical="center"/>
    </xf>
    <xf numFmtId="0" fontId="12" fillId="0" borderId="0" xfId="0" applyFont="1" applyAlignment="1">
      <alignment vertical="top" wrapText="1"/>
    </xf>
    <xf numFmtId="0" fontId="19" fillId="0" borderId="0" xfId="0" applyFont="1" applyAlignment="1">
      <alignment vertical="top" wrapText="1"/>
    </xf>
    <xf numFmtId="0" fontId="29" fillId="0" borderId="0" xfId="0" applyFont="1" applyAlignment="1">
      <alignment vertical="center"/>
    </xf>
    <xf numFmtId="0" fontId="12" fillId="0" borderId="0" xfId="0" applyFont="1" applyAlignment="1">
      <alignment vertical="top"/>
    </xf>
    <xf numFmtId="0" fontId="76" fillId="0" borderId="0" xfId="0" applyFont="1" applyAlignment="1">
      <alignment vertical="top"/>
    </xf>
    <xf numFmtId="0" fontId="19" fillId="0" borderId="0" xfId="0" applyFont="1" applyAlignment="1">
      <alignment vertical="top"/>
    </xf>
    <xf numFmtId="0" fontId="19" fillId="0" borderId="0" xfId="0" applyFont="1" applyAlignment="1">
      <alignment horizontal="left" vertical="top" wrapText="1"/>
    </xf>
    <xf numFmtId="0" fontId="19" fillId="0" borderId="0" xfId="0" applyFont="1" applyAlignment="1">
      <alignment horizontal="center" vertical="top"/>
    </xf>
    <xf numFmtId="0" fontId="0" fillId="7" borderId="0" xfId="0" applyFill="1"/>
    <xf numFmtId="0" fontId="0" fillId="7" borderId="3" xfId="0" applyFill="1" applyBorder="1" applyAlignment="1">
      <alignment horizontal="center" vertical="center"/>
    </xf>
    <xf numFmtId="0" fontId="13" fillId="7" borderId="3" xfId="0" applyFont="1" applyFill="1" applyBorder="1" applyAlignment="1">
      <alignment vertical="center" wrapText="1"/>
    </xf>
    <xf numFmtId="0" fontId="88" fillId="7" borderId="3" xfId="0" applyFont="1" applyFill="1" applyBorder="1" applyAlignment="1">
      <alignment horizontal="center" vertical="center" wrapText="1"/>
    </xf>
    <xf numFmtId="0" fontId="88" fillId="12" borderId="3" xfId="0" applyFont="1" applyFill="1" applyBorder="1" applyAlignment="1">
      <alignment vertical="center" wrapText="1"/>
    </xf>
    <xf numFmtId="0" fontId="11" fillId="7" borderId="3" xfId="0" applyFont="1" applyFill="1" applyBorder="1" applyAlignment="1">
      <alignment horizontal="center" vertical="center"/>
    </xf>
    <xf numFmtId="0" fontId="15" fillId="8" borderId="0" xfId="0" applyFont="1" applyFill="1" applyAlignment="1">
      <alignment horizontal="left" vertical="top" wrapText="1" indent="1"/>
    </xf>
    <xf numFmtId="0" fontId="0" fillId="8" borderId="0" xfId="0" applyFill="1" applyProtection="1">
      <protection locked="0"/>
    </xf>
    <xf numFmtId="0" fontId="93" fillId="8" borderId="0" xfId="0" applyFont="1" applyFill="1" applyProtection="1">
      <protection locked="0"/>
    </xf>
    <xf numFmtId="0" fontId="94" fillId="8" borderId="0" xfId="0" applyFont="1" applyFill="1" applyProtection="1">
      <protection locked="0"/>
    </xf>
    <xf numFmtId="0" fontId="95" fillId="8" borderId="0" xfId="0" applyFont="1" applyFill="1" applyProtection="1">
      <protection locked="0"/>
    </xf>
    <xf numFmtId="0" fontId="1" fillId="8" borderId="0" xfId="0" applyFont="1" applyFill="1" applyAlignment="1" applyProtection="1">
      <alignment wrapText="1"/>
      <protection locked="0"/>
    </xf>
    <xf numFmtId="0" fontId="1" fillId="8" borderId="0" xfId="0" applyFont="1" applyFill="1" applyAlignment="1" applyProtection="1">
      <alignment horizontal="center"/>
      <protection locked="0"/>
    </xf>
    <xf numFmtId="0" fontId="30" fillId="8" borderId="8" xfId="0" applyFont="1" applyFill="1" applyBorder="1" applyProtection="1">
      <protection locked="0"/>
    </xf>
    <xf numFmtId="0" fontId="0" fillId="8" borderId="8" xfId="0" applyFill="1" applyBorder="1" applyProtection="1">
      <protection locked="0"/>
    </xf>
    <xf numFmtId="0" fontId="30" fillId="8" borderId="7" xfId="0" applyFont="1" applyFill="1" applyBorder="1" applyProtection="1">
      <protection locked="0"/>
    </xf>
    <xf numFmtId="0" fontId="30" fillId="8" borderId="0" xfId="0" applyFont="1" applyFill="1" applyProtection="1">
      <protection locked="0"/>
    </xf>
    <xf numFmtId="0" fontId="32" fillId="8" borderId="0" xfId="0" applyFont="1" applyFill="1" applyAlignment="1" applyProtection="1">
      <alignment horizontal="left" wrapText="1" indent="1"/>
      <protection locked="0"/>
    </xf>
    <xf numFmtId="0" fontId="2" fillId="8" borderId="0" xfId="0" applyFont="1" applyFill="1" applyProtection="1">
      <protection locked="0"/>
    </xf>
    <xf numFmtId="0" fontId="3" fillId="8" borderId="0" xfId="0" applyFont="1" applyFill="1" applyAlignment="1" applyProtection="1">
      <alignment horizontal="left" wrapText="1" indent="1"/>
      <protection locked="0"/>
    </xf>
    <xf numFmtId="0" fontId="73" fillId="8" borderId="0" xfId="0" applyFont="1" applyFill="1" applyAlignment="1" applyProtection="1">
      <alignment horizontal="left" wrapText="1"/>
      <protection locked="0"/>
    </xf>
    <xf numFmtId="0" fontId="11" fillId="8" borderId="0" xfId="0" applyFont="1" applyFill="1" applyAlignment="1" applyProtection="1">
      <alignment horizontal="left" wrapText="1"/>
      <protection locked="0"/>
    </xf>
    <xf numFmtId="0" fontId="46" fillId="10" borderId="0" xfId="0" applyFont="1" applyFill="1" applyAlignment="1" applyProtection="1">
      <alignment vertical="center" wrapText="1"/>
      <protection locked="0"/>
    </xf>
    <xf numFmtId="0" fontId="43" fillId="9" borderId="0" xfId="0" applyFont="1" applyFill="1" applyAlignment="1" applyProtection="1">
      <alignment horizontal="center" wrapText="1"/>
      <protection locked="0"/>
    </xf>
    <xf numFmtId="0" fontId="86" fillId="8" borderId="0" xfId="0" applyFont="1" applyFill="1" applyAlignment="1" applyProtection="1">
      <alignment horizontal="left" vertical="center" wrapText="1"/>
      <protection locked="0"/>
    </xf>
    <xf numFmtId="0" fontId="46" fillId="8" borderId="0" xfId="0" applyFont="1" applyFill="1" applyAlignment="1" applyProtection="1">
      <alignment horizontal="left" vertical="center" wrapText="1"/>
      <protection locked="0"/>
    </xf>
    <xf numFmtId="0" fontId="6" fillId="2" borderId="0" xfId="0" applyFont="1" applyFill="1" applyAlignment="1" applyProtection="1">
      <alignment horizontal="center" vertical="center" wrapText="1"/>
      <protection locked="0"/>
    </xf>
    <xf numFmtId="0" fontId="3" fillId="8" borderId="0" xfId="0" applyFont="1" applyFill="1" applyAlignment="1" applyProtection="1">
      <alignment horizontal="left" vertical="center" wrapText="1" indent="1"/>
      <protection locked="0"/>
    </xf>
    <xf numFmtId="49" fontId="16" fillId="8" borderId="0" xfId="0" applyNumberFormat="1" applyFont="1" applyFill="1" applyAlignment="1" applyProtection="1">
      <alignment vertical="top"/>
      <protection locked="0"/>
    </xf>
    <xf numFmtId="0" fontId="10" fillId="8" borderId="0" xfId="0" applyFont="1" applyFill="1" applyProtection="1">
      <protection locked="0"/>
    </xf>
    <xf numFmtId="0" fontId="3" fillId="8" borderId="0" xfId="0" applyFont="1" applyFill="1" applyAlignment="1" applyProtection="1">
      <alignment horizontal="left" vertical="top" wrapText="1"/>
      <protection locked="0"/>
    </xf>
    <xf numFmtId="0" fontId="3" fillId="8" borderId="0" xfId="0" applyFont="1" applyFill="1" applyAlignment="1" applyProtection="1">
      <alignment horizontal="left" vertical="top" wrapText="1" indent="1"/>
      <protection locked="0"/>
    </xf>
    <xf numFmtId="0" fontId="0" fillId="8" borderId="0" xfId="0" applyFill="1" applyAlignment="1" applyProtection="1">
      <alignment horizontal="left" vertical="top" indent="1"/>
      <protection locked="0"/>
    </xf>
    <xf numFmtId="0" fontId="0" fillId="8" borderId="0" xfId="0" applyFill="1" applyAlignment="1" applyProtection="1">
      <alignment horizontal="center"/>
      <protection locked="0"/>
    </xf>
    <xf numFmtId="0" fontId="6" fillId="8" borderId="0" xfId="0" applyFont="1" applyFill="1" applyAlignment="1" applyProtection="1">
      <alignment horizontal="center" vertical="center"/>
      <protection locked="0"/>
    </xf>
    <xf numFmtId="0" fontId="86" fillId="8" borderId="0" xfId="0" applyFont="1" applyFill="1" applyProtection="1">
      <protection locked="0"/>
    </xf>
    <xf numFmtId="0" fontId="37" fillId="8" borderId="0" xfId="0" applyFont="1" applyFill="1" applyAlignment="1" applyProtection="1">
      <alignment horizontal="center" vertical="center" wrapText="1"/>
      <protection locked="0"/>
    </xf>
    <xf numFmtId="0" fontId="14" fillId="8" borderId="0" xfId="0" applyFont="1" applyFill="1" applyAlignment="1" applyProtection="1">
      <alignment horizontal="right"/>
      <protection locked="0"/>
    </xf>
    <xf numFmtId="0" fontId="24" fillId="8" borderId="0" xfId="0" applyFont="1" applyFill="1" applyAlignment="1" applyProtection="1">
      <alignment horizontal="center" vertical="center"/>
      <protection locked="0"/>
    </xf>
    <xf numFmtId="0" fontId="61" fillId="8" borderId="0" xfId="0" applyFont="1" applyFill="1" applyAlignment="1" applyProtection="1">
      <alignment horizontal="right" vertical="center"/>
      <protection locked="0"/>
    </xf>
    <xf numFmtId="0" fontId="14" fillId="8"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63" fillId="0" borderId="0" xfId="0" applyFont="1" applyAlignment="1" applyProtection="1">
      <alignment wrapText="1"/>
      <protection locked="0"/>
    </xf>
    <xf numFmtId="0" fontId="63" fillId="8" borderId="0" xfId="0" applyFont="1" applyFill="1" applyAlignment="1" applyProtection="1">
      <alignment wrapText="1"/>
      <protection locked="0"/>
    </xf>
    <xf numFmtId="0" fontId="14" fillId="8" borderId="0" xfId="0" applyFont="1" applyFill="1" applyAlignment="1" applyProtection="1">
      <alignment horizontal="center" vertical="center"/>
      <protection locked="0"/>
    </xf>
    <xf numFmtId="0" fontId="7" fillId="8" borderId="0" xfId="0" applyFont="1" applyFill="1" applyAlignment="1" applyProtection="1">
      <alignment horizontal="center" vertical="center"/>
      <protection locked="0"/>
    </xf>
    <xf numFmtId="0" fontId="5" fillId="8" borderId="0" xfId="0" applyFont="1" applyFill="1" applyAlignment="1" applyProtection="1">
      <alignment horizontal="left" vertical="center" wrapText="1"/>
      <protection locked="0"/>
    </xf>
    <xf numFmtId="0" fontId="7" fillId="8" borderId="0" xfId="0" applyFont="1" applyFill="1" applyAlignment="1" applyProtection="1">
      <alignment vertical="center"/>
      <protection locked="0"/>
    </xf>
    <xf numFmtId="0" fontId="5" fillId="8" borderId="0" xfId="0" applyFont="1" applyFill="1" applyAlignment="1" applyProtection="1">
      <alignment vertical="center" wrapText="1"/>
      <protection locked="0"/>
    </xf>
    <xf numFmtId="0" fontId="11" fillId="8" borderId="0" xfId="0" applyFont="1" applyFill="1" applyAlignment="1" applyProtection="1">
      <alignment horizontal="left" vertical="top" wrapText="1" indent="1"/>
      <protection locked="0"/>
    </xf>
    <xf numFmtId="0" fontId="11" fillId="8" borderId="0" xfId="0" applyFont="1" applyFill="1" applyAlignment="1" applyProtection="1">
      <alignment vertical="top" wrapText="1"/>
      <protection locked="0"/>
    </xf>
    <xf numFmtId="0" fontId="11" fillId="0" borderId="0" xfId="0" applyFont="1" applyAlignment="1" applyProtection="1">
      <alignment vertical="top" wrapText="1"/>
      <protection locked="0"/>
    </xf>
    <xf numFmtId="0" fontId="14" fillId="0" borderId="0" xfId="0" applyFont="1" applyAlignment="1" applyProtection="1">
      <alignment horizontal="center" vertical="center"/>
      <protection locked="0"/>
    </xf>
    <xf numFmtId="0" fontId="25" fillId="8" borderId="0" xfId="0" applyFont="1" applyFill="1" applyAlignment="1" applyProtection="1">
      <alignment vertical="top" wrapText="1"/>
      <protection locked="0"/>
    </xf>
    <xf numFmtId="0" fontId="61" fillId="8" borderId="0" xfId="0" applyFont="1" applyFill="1" applyAlignment="1" applyProtection="1">
      <alignment vertical="center"/>
      <protection locked="0"/>
    </xf>
    <xf numFmtId="0" fontId="0" fillId="0" borderId="0" xfId="0" applyProtection="1">
      <protection locked="0"/>
    </xf>
    <xf numFmtId="49" fontId="16" fillId="8" borderId="0" xfId="0" applyNumberFormat="1" applyFont="1" applyFill="1" applyAlignment="1" applyProtection="1">
      <alignment horizontal="center" vertical="top"/>
      <protection locked="0"/>
    </xf>
    <xf numFmtId="0" fontId="14" fillId="8" borderId="0" xfId="0" applyFont="1" applyFill="1" applyAlignment="1" applyProtection="1">
      <alignment horizontal="left" vertical="center" wrapText="1"/>
      <protection locked="0"/>
    </xf>
    <xf numFmtId="0" fontId="12" fillId="8" borderId="0" xfId="0" applyFont="1" applyFill="1" applyAlignment="1" applyProtection="1">
      <alignment horizontal="center" vertical="center" wrapText="1"/>
      <protection locked="0"/>
    </xf>
    <xf numFmtId="0" fontId="0" fillId="8" borderId="0" xfId="0" applyFill="1" applyAlignment="1" applyProtection="1">
      <alignment horizontal="center" vertical="center" wrapText="1"/>
      <protection locked="0"/>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right" vertical="center" wrapText="1"/>
      <protection locked="0"/>
    </xf>
    <xf numFmtId="0" fontId="14" fillId="8" borderId="0" xfId="0" applyFont="1" applyFill="1" applyAlignment="1" applyProtection="1">
      <alignment vertical="center" wrapText="1"/>
      <protection locked="0"/>
    </xf>
    <xf numFmtId="0" fontId="0" fillId="8" borderId="0" xfId="0" applyFill="1" applyAlignment="1" applyProtection="1">
      <alignment wrapText="1"/>
      <protection locked="0"/>
    </xf>
    <xf numFmtId="0" fontId="5" fillId="8" borderId="0" xfId="0" applyFont="1" applyFill="1" applyAlignment="1" applyProtection="1">
      <alignment horizontal="center" vertical="center" wrapText="1"/>
      <protection locked="0"/>
    </xf>
    <xf numFmtId="0" fontId="9" fillId="8" borderId="0" xfId="0" applyFont="1" applyFill="1" applyAlignment="1" applyProtection="1">
      <alignment vertical="center"/>
      <protection locked="0"/>
    </xf>
    <xf numFmtId="0" fontId="14" fillId="14" borderId="0" xfId="0" applyFont="1" applyFill="1" applyAlignment="1">
      <alignment horizontal="center" vertical="center"/>
    </xf>
    <xf numFmtId="0" fontId="9" fillId="3" borderId="2" xfId="0" applyFont="1" applyFill="1" applyBorder="1" applyAlignment="1">
      <alignment vertical="center"/>
    </xf>
    <xf numFmtId="0" fontId="50" fillId="8" borderId="0" xfId="0" applyFont="1" applyFill="1" applyProtection="1">
      <protection locked="0"/>
    </xf>
    <xf numFmtId="0" fontId="51" fillId="8" borderId="0" xfId="0" applyFont="1" applyFill="1" applyProtection="1">
      <protection locked="0"/>
    </xf>
    <xf numFmtId="0" fontId="52" fillId="8" borderId="0" xfId="0" applyFont="1" applyFill="1" applyProtection="1">
      <protection locked="0"/>
    </xf>
    <xf numFmtId="0" fontId="33" fillId="8" borderId="0" xfId="0" applyFont="1" applyFill="1" applyAlignment="1" applyProtection="1">
      <alignment horizontal="left" vertical="center" wrapText="1" indent="1"/>
      <protection locked="0"/>
    </xf>
    <xf numFmtId="0" fontId="27" fillId="8" borderId="0" xfId="0" applyFont="1" applyFill="1" applyAlignment="1" applyProtection="1">
      <alignment horizontal="left" wrapText="1" indent="1"/>
      <protection locked="0"/>
    </xf>
    <xf numFmtId="2" fontId="18" fillId="3" borderId="0" xfId="0" applyNumberFormat="1" applyFont="1" applyFill="1" applyAlignment="1" applyProtection="1">
      <alignment horizontal="center" vertical="center"/>
      <protection locked="0"/>
    </xf>
    <xf numFmtId="0" fontId="68" fillId="8" borderId="0" xfId="0" applyFont="1" applyFill="1" applyAlignment="1" applyProtection="1">
      <alignment horizontal="left" vertical="center" wrapText="1"/>
      <protection locked="0"/>
    </xf>
    <xf numFmtId="0" fontId="40" fillId="8" borderId="0" xfId="0" applyFont="1" applyFill="1" applyAlignment="1" applyProtection="1">
      <alignment horizontal="left" vertical="center" wrapText="1"/>
      <protection locked="0"/>
    </xf>
    <xf numFmtId="0" fontId="5" fillId="8" borderId="45" xfId="0" applyFont="1" applyFill="1" applyBorder="1" applyAlignment="1" applyProtection="1">
      <alignment horizontal="center" vertical="center" wrapText="1"/>
      <protection locked="0"/>
    </xf>
    <xf numFmtId="0" fontId="58" fillId="8" borderId="0" xfId="0" applyFont="1" applyFill="1" applyProtection="1">
      <protection locked="0"/>
    </xf>
    <xf numFmtId="0" fontId="54" fillId="8" borderId="0" xfId="0" applyFont="1" applyFill="1" applyProtection="1">
      <protection locked="0"/>
    </xf>
    <xf numFmtId="0" fontId="55" fillId="8" borderId="0" xfId="0" applyFont="1" applyFill="1" applyAlignment="1" applyProtection="1">
      <alignment horizontal="left" vertical="top" wrapText="1" indent="1"/>
      <protection locked="0"/>
    </xf>
    <xf numFmtId="0" fontId="56" fillId="8" borderId="0" xfId="0" applyFont="1" applyFill="1" applyAlignment="1" applyProtection="1">
      <alignment horizontal="left" vertical="top" wrapText="1"/>
      <protection locked="0"/>
    </xf>
    <xf numFmtId="0" fontId="17" fillId="8" borderId="0" xfId="0" applyFont="1" applyFill="1" applyAlignment="1" applyProtection="1">
      <alignment vertical="center"/>
      <protection locked="0"/>
    </xf>
    <xf numFmtId="0" fontId="11" fillId="8" borderId="0" xfId="0" applyFont="1" applyFill="1" applyAlignment="1" applyProtection="1">
      <alignment horizontal="center" vertical="center"/>
      <protection locked="0"/>
    </xf>
    <xf numFmtId="0" fontId="57" fillId="8" borderId="0" xfId="0" applyFont="1" applyFill="1" applyProtection="1">
      <protection locked="0"/>
    </xf>
    <xf numFmtId="0" fontId="17" fillId="8" borderId="0" xfId="0" applyFont="1" applyFill="1" applyAlignment="1" applyProtection="1">
      <alignment horizontal="right" vertical="center"/>
      <protection locked="0"/>
    </xf>
    <xf numFmtId="0" fontId="35" fillId="8" borderId="0" xfId="0" applyFont="1" applyFill="1" applyAlignment="1" applyProtection="1">
      <alignment horizontal="center" vertical="center" wrapText="1"/>
      <protection locked="0"/>
    </xf>
    <xf numFmtId="0" fontId="46" fillId="8" borderId="0" xfId="0" applyFont="1" applyFill="1" applyAlignment="1" applyProtection="1">
      <alignment horizontal="center" vertical="center"/>
      <protection locked="0"/>
    </xf>
    <xf numFmtId="0" fontId="24" fillId="8" borderId="0" xfId="0" applyFont="1" applyFill="1" applyAlignment="1" applyProtection="1">
      <alignment vertical="center"/>
      <protection locked="0"/>
    </xf>
    <xf numFmtId="0" fontId="3" fillId="8" borderId="0" xfId="0" applyFont="1" applyFill="1" applyAlignment="1" applyProtection="1">
      <alignment horizontal="left" vertical="center" wrapText="1"/>
      <protection locked="0"/>
    </xf>
    <xf numFmtId="0" fontId="12" fillId="8" borderId="0" xfId="0" applyFont="1" applyFill="1" applyAlignment="1" applyProtection="1">
      <alignment horizontal="center" vertical="center"/>
      <protection locked="0"/>
    </xf>
    <xf numFmtId="0" fontId="12" fillId="8" borderId="0" xfId="0" applyFont="1" applyFill="1" applyAlignment="1" applyProtection="1">
      <alignment horizontal="left" vertical="top" wrapText="1" indent="1"/>
      <protection locked="0"/>
    </xf>
    <xf numFmtId="0" fontId="15" fillId="8" borderId="0" xfId="0" applyFont="1" applyFill="1" applyAlignment="1" applyProtection="1">
      <alignment vertical="top" wrapText="1"/>
      <protection locked="0"/>
    </xf>
    <xf numFmtId="0" fontId="0" fillId="8" borderId="0" xfId="0" applyFill="1" applyAlignment="1" applyProtection="1">
      <alignment horizontal="center" vertical="center"/>
      <protection locked="0"/>
    </xf>
    <xf numFmtId="49" fontId="16" fillId="8" borderId="0" xfId="0" applyNumberFormat="1" applyFont="1" applyFill="1" applyAlignment="1">
      <alignment horizontal="left" vertical="top"/>
    </xf>
    <xf numFmtId="0" fontId="61" fillId="8" borderId="0" xfId="0" applyFont="1" applyFill="1" applyAlignment="1">
      <alignment horizontal="right" vertical="center"/>
    </xf>
    <xf numFmtId="2" fontId="18" fillId="8" borderId="0" xfId="0" applyNumberFormat="1" applyFont="1" applyFill="1" applyAlignment="1">
      <alignment horizontal="center" vertical="center"/>
    </xf>
    <xf numFmtId="0" fontId="9" fillId="8" borderId="0" xfId="0" applyFont="1" applyFill="1" applyAlignment="1">
      <alignment horizontal="center" vertical="center"/>
    </xf>
    <xf numFmtId="0" fontId="9" fillId="8" borderId="0" xfId="0" applyFont="1" applyFill="1" applyAlignment="1">
      <alignment vertical="center"/>
    </xf>
    <xf numFmtId="0" fontId="5" fillId="8" borderId="0" xfId="0" applyFont="1" applyFill="1" applyAlignment="1">
      <alignment horizontal="center" vertical="center"/>
    </xf>
    <xf numFmtId="0" fontId="9" fillId="8" borderId="45" xfId="0" applyFont="1" applyFill="1" applyBorder="1" applyAlignment="1">
      <alignment vertical="center"/>
    </xf>
    <xf numFmtId="0" fontId="6" fillId="8" borderId="45" xfId="0" applyFont="1" applyFill="1" applyBorder="1" applyAlignment="1">
      <alignment horizontal="center" vertical="center"/>
    </xf>
    <xf numFmtId="0" fontId="6" fillId="8" borderId="45" xfId="0" applyFont="1" applyFill="1" applyBorder="1" applyAlignment="1">
      <alignment horizontal="center" vertical="center" wrapText="1"/>
    </xf>
    <xf numFmtId="0" fontId="11" fillId="8" borderId="0" xfId="0" applyFont="1" applyFill="1" applyAlignment="1">
      <alignment horizontal="center" vertical="center"/>
    </xf>
    <xf numFmtId="0" fontId="9" fillId="8" borderId="0" xfId="0" applyFont="1" applyFill="1" applyAlignment="1" applyProtection="1">
      <alignment horizontal="center" vertical="center"/>
      <protection locked="0"/>
    </xf>
    <xf numFmtId="0" fontId="0" fillId="7" borderId="4" xfId="0" applyFill="1" applyBorder="1" applyAlignment="1">
      <alignment horizontal="center" vertical="center"/>
    </xf>
    <xf numFmtId="0" fontId="13" fillId="8" borderId="0" xfId="0" applyFont="1" applyFill="1" applyAlignment="1">
      <alignment horizontal="left" vertical="top" wrapText="1"/>
    </xf>
    <xf numFmtId="0" fontId="62" fillId="0" borderId="0" xfId="0" applyFont="1" applyAlignment="1" applyProtection="1">
      <alignment vertical="center"/>
      <protection locked="0"/>
    </xf>
    <xf numFmtId="0" fontId="12" fillId="7" borderId="49" xfId="0" applyFont="1" applyFill="1" applyBorder="1" applyAlignment="1" applyProtection="1">
      <alignment vertical="top" wrapText="1"/>
      <protection locked="0"/>
    </xf>
    <xf numFmtId="0" fontId="13" fillId="7" borderId="50" xfId="0" applyFont="1" applyFill="1" applyBorder="1" applyAlignment="1" applyProtection="1">
      <alignment vertical="top" wrapText="1"/>
      <protection locked="0"/>
    </xf>
    <xf numFmtId="0" fontId="13" fillId="7" borderId="51" xfId="0" applyFont="1" applyFill="1" applyBorder="1" applyAlignment="1" applyProtection="1">
      <alignment vertical="top" wrapText="1"/>
      <protection locked="0"/>
    </xf>
    <xf numFmtId="0" fontId="12" fillId="7" borderId="51" xfId="0" applyFont="1" applyFill="1" applyBorder="1" applyAlignment="1" applyProtection="1">
      <alignment horizontal="center" vertical="center"/>
      <protection locked="0"/>
    </xf>
    <xf numFmtId="0" fontId="60" fillId="0" borderId="51" xfId="0" applyFont="1" applyBorder="1" applyAlignment="1" applyProtection="1">
      <alignment horizontal="center" vertical="center"/>
      <protection locked="0"/>
    </xf>
    <xf numFmtId="0" fontId="25" fillId="8" borderId="0" xfId="0" applyFont="1" applyFill="1" applyAlignment="1" applyProtection="1">
      <alignment horizontal="left" vertical="center" wrapText="1" indent="1"/>
      <protection locked="0"/>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74" fillId="8" borderId="0" xfId="0" applyFont="1" applyFill="1" applyAlignment="1" applyProtection="1">
      <alignment horizontal="right" vertical="center"/>
      <protection locked="0"/>
    </xf>
    <xf numFmtId="0" fontId="86" fillId="8" borderId="0" xfId="0" applyFont="1" applyFill="1" applyAlignment="1" applyProtection="1">
      <alignment horizontal="left" wrapText="1"/>
      <protection locked="0"/>
    </xf>
    <xf numFmtId="0" fontId="11" fillId="0" borderId="0" xfId="0" applyFont="1" applyProtection="1">
      <protection locked="0"/>
    </xf>
    <xf numFmtId="0" fontId="73" fillId="8" borderId="0" xfId="0" applyFont="1" applyFill="1" applyAlignment="1" applyProtection="1">
      <alignment vertical="center"/>
      <protection locked="0"/>
    </xf>
    <xf numFmtId="0" fontId="15" fillId="8" borderId="0" xfId="0" applyFont="1" applyFill="1" applyAlignment="1" applyProtection="1">
      <alignment horizontal="left" vertical="top" wrapText="1"/>
      <protection locked="0"/>
    </xf>
    <xf numFmtId="0" fontId="73" fillId="8" borderId="0" xfId="0" applyFont="1" applyFill="1" applyAlignment="1" applyProtection="1">
      <alignment horizontal="left" vertical="center" wrapText="1"/>
      <protection locked="0"/>
    </xf>
    <xf numFmtId="0" fontId="13" fillId="8" borderId="0" xfId="0" applyFont="1" applyFill="1" applyAlignment="1" applyProtection="1">
      <alignment vertical="top" wrapText="1"/>
      <protection locked="0"/>
    </xf>
    <xf numFmtId="0" fontId="6" fillId="8" borderId="0" xfId="0" applyFont="1" applyFill="1" applyAlignment="1" applyProtection="1">
      <alignment vertical="center"/>
      <protection locked="0"/>
    </xf>
    <xf numFmtId="49" fontId="16" fillId="8" borderId="0" xfId="0" applyNumberFormat="1" applyFont="1" applyFill="1" applyAlignment="1" applyProtection="1">
      <alignment vertical="center"/>
      <protection locked="0"/>
    </xf>
    <xf numFmtId="0" fontId="59" fillId="8" borderId="0" xfId="0" applyFont="1" applyFill="1" applyAlignment="1" applyProtection="1">
      <alignment wrapText="1"/>
      <protection locked="0"/>
    </xf>
    <xf numFmtId="0" fontId="0" fillId="7" borderId="25" xfId="0" applyFill="1" applyBorder="1" applyAlignment="1">
      <alignment horizontal="center" vertical="center"/>
    </xf>
    <xf numFmtId="0" fontId="0" fillId="13" borderId="26" xfId="0" applyFill="1" applyBorder="1" applyAlignment="1">
      <alignment horizontal="center" vertical="center"/>
    </xf>
    <xf numFmtId="0" fontId="0" fillId="7" borderId="27" xfId="0" applyFill="1" applyBorder="1" applyAlignment="1">
      <alignment horizontal="center" vertical="center"/>
    </xf>
    <xf numFmtId="0" fontId="0" fillId="6" borderId="4" xfId="0" applyFill="1" applyBorder="1" applyAlignment="1">
      <alignment horizontal="left" vertical="top" indent="1"/>
    </xf>
    <xf numFmtId="0" fontId="0" fillId="13" borderId="4" xfId="0" applyFill="1" applyBorder="1" applyAlignment="1">
      <alignment horizontal="center" vertical="center"/>
    </xf>
    <xf numFmtId="0" fontId="15" fillId="8" borderId="0" xfId="0" applyFont="1" applyFill="1" applyAlignment="1">
      <alignment horizontal="left" vertical="top" wrapText="1"/>
    </xf>
    <xf numFmtId="0" fontId="24" fillId="8" borderId="0" xfId="0" applyFont="1" applyFill="1" applyAlignment="1">
      <alignment vertical="center"/>
    </xf>
    <xf numFmtId="0" fontId="0" fillId="8" borderId="0" xfId="0" applyFill="1" applyAlignment="1" applyProtection="1">
      <alignment vertical="center"/>
      <protection locked="0"/>
    </xf>
    <xf numFmtId="0" fontId="26" fillId="8" borderId="8" xfId="0" applyFont="1" applyFill="1" applyBorder="1" applyAlignment="1" applyProtection="1">
      <alignment vertical="center"/>
      <protection locked="0"/>
    </xf>
    <xf numFmtId="0" fontId="22" fillId="8" borderId="8" xfId="0" applyFont="1" applyFill="1" applyBorder="1" applyProtection="1">
      <protection locked="0"/>
    </xf>
    <xf numFmtId="0" fontId="21" fillId="8" borderId="0" xfId="0" applyFont="1" applyFill="1" applyProtection="1">
      <protection locked="0"/>
    </xf>
    <xf numFmtId="0" fontId="1" fillId="8" borderId="0" xfId="0" applyFont="1" applyFill="1" applyAlignment="1" applyProtection="1">
      <alignment horizontal="left" wrapText="1" indent="1"/>
      <protection locked="0"/>
    </xf>
    <xf numFmtId="0" fontId="0" fillId="8" borderId="0" xfId="0" applyFill="1" applyAlignment="1" applyProtection="1">
      <alignment horizontal="left"/>
      <protection locked="0"/>
    </xf>
    <xf numFmtId="0" fontId="32" fillId="8" borderId="0" xfId="0" applyFont="1" applyFill="1" applyAlignment="1" applyProtection="1">
      <alignment horizontal="left" vertical="center" wrapText="1" indent="1"/>
      <protection locked="0"/>
    </xf>
    <xf numFmtId="0" fontId="14" fillId="8" borderId="0" xfId="0" applyFont="1" applyFill="1" applyAlignment="1" applyProtection="1">
      <alignment wrapText="1"/>
      <protection locked="0"/>
    </xf>
    <xf numFmtId="0" fontId="9" fillId="8" borderId="14" xfId="0" applyFont="1" applyFill="1" applyBorder="1" applyAlignment="1" applyProtection="1">
      <alignment vertical="center" wrapText="1"/>
      <protection locked="0"/>
    </xf>
    <xf numFmtId="0" fontId="3" fillId="8" borderId="0" xfId="0" applyFont="1" applyFill="1" applyAlignment="1" applyProtection="1">
      <alignment vertical="top" wrapText="1"/>
      <protection locked="0"/>
    </xf>
    <xf numFmtId="0" fontId="3" fillId="2" borderId="5" xfId="0" applyFont="1" applyFill="1" applyBorder="1" applyAlignment="1" applyProtection="1">
      <alignment horizontal="center" vertical="center" wrapText="1"/>
      <protection locked="0"/>
    </xf>
    <xf numFmtId="0" fontId="9" fillId="8" borderId="0" xfId="0" applyFont="1" applyFill="1" applyAlignment="1" applyProtection="1">
      <alignment vertical="center" wrapText="1"/>
      <protection locked="0"/>
    </xf>
    <xf numFmtId="0" fontId="79" fillId="0" borderId="30" xfId="0" applyFont="1" applyBorder="1" applyAlignment="1" applyProtection="1">
      <alignment horizontal="center" vertical="center" wrapText="1"/>
      <protection locked="0"/>
    </xf>
    <xf numFmtId="0" fontId="14" fillId="0" borderId="30" xfId="0" applyFont="1" applyBorder="1" applyAlignment="1" applyProtection="1">
      <alignment horizontal="center" vertical="center"/>
      <protection locked="0"/>
    </xf>
    <xf numFmtId="0" fontId="15" fillId="8" borderId="0" xfId="0" applyFont="1" applyFill="1" applyAlignment="1" applyProtection="1">
      <alignment vertical="center" wrapText="1"/>
      <protection locked="0"/>
    </xf>
    <xf numFmtId="0" fontId="15" fillId="8" borderId="0" xfId="0" applyFont="1" applyFill="1" applyAlignment="1" applyProtection="1">
      <alignment vertical="center"/>
      <protection locked="0"/>
    </xf>
    <xf numFmtId="0" fontId="6" fillId="8" borderId="0" xfId="0" applyFont="1" applyFill="1" applyAlignment="1" applyProtection="1">
      <alignment vertical="center" wrapText="1"/>
      <protection locked="0"/>
    </xf>
    <xf numFmtId="0" fontId="81" fillId="8" borderId="0" xfId="0" applyFont="1" applyFill="1" applyAlignment="1" applyProtection="1">
      <alignment vertical="center"/>
      <protection locked="0"/>
    </xf>
    <xf numFmtId="0" fontId="27" fillId="8" borderId="0" xfId="0" applyFont="1" applyFill="1" applyAlignment="1" applyProtection="1">
      <alignment horizontal="left"/>
      <protection locked="0"/>
    </xf>
    <xf numFmtId="0" fontId="11" fillId="0" borderId="28" xfId="0" applyFont="1" applyBorder="1" applyAlignment="1">
      <alignment horizontal="center" vertical="center"/>
    </xf>
    <xf numFmtId="0" fontId="9" fillId="8" borderId="0" xfId="0" applyFont="1" applyFill="1" applyAlignment="1">
      <alignment horizontal="left"/>
    </xf>
    <xf numFmtId="0" fontId="24" fillId="15" borderId="0" xfId="0" applyFont="1" applyFill="1" applyAlignment="1">
      <alignment horizontal="left" vertical="center"/>
    </xf>
    <xf numFmtId="0" fontId="9" fillId="15" borderId="0" xfId="0" applyFont="1" applyFill="1" applyAlignment="1">
      <alignment vertical="center"/>
    </xf>
    <xf numFmtId="0" fontId="24" fillId="15" borderId="0" xfId="0" applyFont="1" applyFill="1" applyAlignment="1">
      <alignment vertical="center"/>
    </xf>
    <xf numFmtId="0" fontId="3" fillId="8" borderId="0" xfId="0" applyFont="1" applyFill="1" applyAlignment="1">
      <alignment vertical="center" wrapText="1"/>
    </xf>
    <xf numFmtId="0" fontId="25" fillId="5" borderId="6" xfId="0" applyFont="1" applyFill="1" applyBorder="1" applyAlignment="1">
      <alignment horizontal="left" vertical="top" wrapText="1"/>
    </xf>
    <xf numFmtId="0" fontId="4" fillId="8" borderId="0" xfId="0" applyFont="1" applyFill="1" applyAlignment="1">
      <alignment horizontal="left" vertical="top" wrapText="1"/>
    </xf>
    <xf numFmtId="0" fontId="3" fillId="2" borderId="5" xfId="0" applyFont="1" applyFill="1" applyBorder="1" applyAlignment="1">
      <alignment horizontal="center" vertical="center" wrapText="1"/>
    </xf>
    <xf numFmtId="0" fontId="101" fillId="2" borderId="5"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8" borderId="0" xfId="0" applyFont="1" applyFill="1" applyAlignment="1">
      <alignment horizontal="left" vertical="center" wrapText="1"/>
    </xf>
    <xf numFmtId="0" fontId="101" fillId="2" borderId="0" xfId="0" applyFont="1" applyFill="1" applyAlignment="1">
      <alignment horizontal="left" vertical="center" wrapText="1"/>
    </xf>
    <xf numFmtId="0" fontId="3" fillId="2" borderId="35" xfId="0" applyFont="1" applyFill="1" applyBorder="1" applyAlignment="1">
      <alignment horizontal="center" vertical="center" wrapText="1"/>
    </xf>
    <xf numFmtId="0" fontId="25" fillId="5" borderId="6" xfId="0" applyFont="1" applyFill="1" applyBorder="1" applyAlignment="1" applyProtection="1">
      <alignment vertical="top" wrapText="1"/>
      <protection locked="0"/>
    </xf>
    <xf numFmtId="0" fontId="0" fillId="0" borderId="0" xfId="0" applyAlignment="1">
      <alignment horizontal="left"/>
    </xf>
    <xf numFmtId="0" fontId="27" fillId="8" borderId="0" xfId="0" applyFont="1" applyFill="1" applyProtection="1">
      <protection locked="0"/>
    </xf>
    <xf numFmtId="0" fontId="25" fillId="5" borderId="36" xfId="0" applyFont="1" applyFill="1" applyBorder="1" applyAlignment="1" applyProtection="1">
      <alignment vertical="top" wrapText="1"/>
      <protection locked="0"/>
    </xf>
    <xf numFmtId="0" fontId="11" fillId="0" borderId="30" xfId="0" applyFont="1" applyBorder="1" applyAlignment="1">
      <alignment horizontal="center" vertical="center"/>
    </xf>
    <xf numFmtId="0" fontId="0" fillId="8" borderId="21" xfId="0" applyFill="1" applyBorder="1" applyProtection="1">
      <protection locked="0"/>
    </xf>
    <xf numFmtId="0" fontId="37" fillId="8" borderId="0" xfId="0" applyFont="1" applyFill="1" applyAlignment="1" applyProtection="1">
      <alignment horizontal="left" vertical="center" wrapText="1"/>
      <protection locked="0"/>
    </xf>
    <xf numFmtId="0" fontId="81" fillId="8" borderId="0" xfId="0" applyFont="1" applyFill="1" applyAlignment="1" applyProtection="1">
      <alignment horizontal="center" vertical="center"/>
      <protection locked="0"/>
    </xf>
    <xf numFmtId="0" fontId="83" fillId="8" borderId="0" xfId="0" applyFont="1" applyFill="1" applyAlignment="1" applyProtection="1">
      <alignment horizontal="center" vertical="center" wrapText="1"/>
      <protection locked="0"/>
    </xf>
    <xf numFmtId="0" fontId="20" fillId="8" borderId="0" xfId="0" applyFont="1" applyFill="1" applyAlignment="1" applyProtection="1">
      <alignment horizontal="left" vertical="center" wrapText="1"/>
      <protection locked="0"/>
    </xf>
    <xf numFmtId="0" fontId="19" fillId="8" borderId="0" xfId="0" applyFont="1" applyFill="1" applyAlignment="1" applyProtection="1">
      <alignment horizontal="left" vertical="center" wrapText="1"/>
      <protection locked="0"/>
    </xf>
    <xf numFmtId="0" fontId="12" fillId="8" borderId="0" xfId="0" applyFont="1" applyFill="1" applyAlignment="1" applyProtection="1">
      <alignment vertical="center" wrapText="1"/>
      <protection locked="0"/>
    </xf>
    <xf numFmtId="0" fontId="11" fillId="8" borderId="0" xfId="0" applyFont="1" applyFill="1" applyAlignment="1" applyProtection="1">
      <alignment vertical="center"/>
      <protection locked="0"/>
    </xf>
    <xf numFmtId="0" fontId="6" fillId="8" borderId="0" xfId="0" applyFont="1" applyFill="1" applyAlignment="1" applyProtection="1">
      <alignment horizontal="left" vertical="center"/>
      <protection locked="0"/>
    </xf>
    <xf numFmtId="0" fontId="11" fillId="8" borderId="0" xfId="0" applyFont="1" applyFill="1" applyProtection="1">
      <protection locked="0"/>
    </xf>
    <xf numFmtId="0" fontId="49" fillId="8" borderId="0" xfId="0" applyFont="1" applyFill="1" applyAlignment="1" applyProtection="1">
      <alignment horizontal="center" vertical="center"/>
      <protection locked="0"/>
    </xf>
    <xf numFmtId="0" fontId="4" fillId="8" borderId="0" xfId="0" applyFont="1" applyFill="1" applyAlignment="1" applyProtection="1">
      <alignment horizontal="center"/>
      <protection locked="0"/>
    </xf>
    <xf numFmtId="0" fontId="19" fillId="8" borderId="0" xfId="0" applyFont="1" applyFill="1" applyAlignment="1" applyProtection="1">
      <alignment horizontal="left"/>
      <protection locked="0"/>
    </xf>
    <xf numFmtId="0" fontId="71" fillId="8" borderId="0" xfId="0" applyFont="1" applyFill="1" applyAlignment="1" applyProtection="1">
      <alignment horizontal="center"/>
      <protection locked="0"/>
    </xf>
    <xf numFmtId="0" fontId="12" fillId="8" borderId="0" xfId="0" applyFont="1" applyFill="1" applyAlignment="1" applyProtection="1">
      <alignment horizontal="left" vertical="center" wrapText="1"/>
      <protection locked="0"/>
    </xf>
    <xf numFmtId="0" fontId="11" fillId="8" borderId="0" xfId="0" applyFont="1" applyFill="1" applyAlignment="1" applyProtection="1">
      <alignment horizontal="center"/>
      <protection locked="0"/>
    </xf>
    <xf numFmtId="0" fontId="64" fillId="0" borderId="0" xfId="0" applyFont="1" applyAlignment="1">
      <alignment horizontal="left"/>
    </xf>
    <xf numFmtId="0" fontId="65" fillId="8" borderId="0" xfId="0" applyFont="1" applyFill="1" applyAlignment="1">
      <alignment horizontal="center"/>
    </xf>
    <xf numFmtId="0" fontId="30" fillId="8" borderId="21" xfId="0" applyFont="1" applyFill="1" applyBorder="1" applyProtection="1">
      <protection locked="0"/>
    </xf>
    <xf numFmtId="0" fontId="32" fillId="8" borderId="0" xfId="0" applyFont="1" applyFill="1" applyAlignment="1" applyProtection="1">
      <alignment horizontal="left" wrapText="1"/>
      <protection locked="0"/>
    </xf>
    <xf numFmtId="0" fontId="33" fillId="8" borderId="0" xfId="0" applyFont="1" applyFill="1" applyAlignment="1" applyProtection="1">
      <alignment horizontal="left" wrapText="1" indent="1"/>
      <protection locked="0"/>
    </xf>
    <xf numFmtId="0" fontId="39" fillId="8" borderId="0" xfId="0" applyFont="1" applyFill="1" applyAlignment="1" applyProtection="1">
      <alignment horizontal="left" wrapText="1" indent="2"/>
      <protection locked="0"/>
    </xf>
    <xf numFmtId="49" fontId="16" fillId="8" borderId="0" xfId="0" applyNumberFormat="1" applyFont="1" applyFill="1" applyAlignment="1" applyProtection="1">
      <alignment horizontal="center" vertical="center"/>
      <protection locked="0"/>
    </xf>
    <xf numFmtId="0" fontId="39" fillId="8" borderId="0" xfId="0" applyFont="1" applyFill="1" applyAlignment="1" applyProtection="1">
      <alignment horizontal="left" indent="2"/>
      <protection locked="0"/>
    </xf>
    <xf numFmtId="0" fontId="33" fillId="8" borderId="0" xfId="0" applyFont="1" applyFill="1" applyAlignment="1" applyProtection="1">
      <alignment horizontal="left" vertical="top" wrapText="1" indent="1"/>
      <protection locked="0"/>
    </xf>
    <xf numFmtId="0" fontId="39" fillId="8" borderId="0" xfId="0" applyFont="1" applyFill="1" applyAlignment="1" applyProtection="1">
      <alignment horizontal="left" indent="1"/>
      <protection locked="0"/>
    </xf>
    <xf numFmtId="0" fontId="43" fillId="7" borderId="17" xfId="0" applyFont="1" applyFill="1" applyBorder="1" applyAlignment="1" applyProtection="1">
      <alignment horizontal="left" vertical="top" wrapText="1"/>
      <protection locked="0"/>
    </xf>
    <xf numFmtId="0" fontId="27" fillId="8" borderId="0" xfId="0" applyFont="1" applyFill="1" applyAlignment="1" applyProtection="1">
      <alignment horizontal="left" vertical="top" wrapText="1" indent="1"/>
      <protection locked="0"/>
    </xf>
    <xf numFmtId="0" fontId="27" fillId="8" borderId="0" xfId="0" applyFont="1" applyFill="1" applyAlignment="1" applyProtection="1">
      <alignment horizontal="center" vertical="top"/>
      <protection locked="0"/>
    </xf>
    <xf numFmtId="0" fontId="24" fillId="8" borderId="0" xfId="0" applyFont="1" applyFill="1" applyAlignment="1" applyProtection="1">
      <alignment horizontal="center" vertical="center" wrapText="1"/>
      <protection locked="0"/>
    </xf>
    <xf numFmtId="0" fontId="9" fillId="8" borderId="0" xfId="0" applyFont="1" applyFill="1" applyAlignment="1" applyProtection="1">
      <alignment horizontal="center" vertical="center" wrapText="1"/>
      <protection locked="0"/>
    </xf>
    <xf numFmtId="0" fontId="37" fillId="10" borderId="0" xfId="0" applyFont="1" applyFill="1" applyAlignment="1" applyProtection="1">
      <alignment horizontal="center" vertical="center"/>
      <protection locked="0"/>
    </xf>
    <xf numFmtId="0" fontId="44" fillId="10" borderId="0" xfId="0" applyFont="1" applyFill="1" applyAlignment="1" applyProtection="1">
      <alignment horizontal="center" vertical="center"/>
      <protection locked="0"/>
    </xf>
    <xf numFmtId="0" fontId="0" fillId="7" borderId="30" xfId="0" applyFill="1" applyBorder="1" applyProtection="1">
      <protection locked="0"/>
    </xf>
    <xf numFmtId="0" fontId="27" fillId="8" borderId="0" xfId="0" applyFont="1" applyFill="1" applyAlignment="1" applyProtection="1">
      <alignment wrapText="1"/>
      <protection locked="0"/>
    </xf>
    <xf numFmtId="0" fontId="33" fillId="8" borderId="0" xfId="0" quotePrefix="1" applyFont="1" applyFill="1" applyAlignment="1" applyProtection="1">
      <alignment horizontal="left" vertical="top" wrapText="1" indent="2"/>
      <protection locked="0"/>
    </xf>
    <xf numFmtId="0" fontId="10" fillId="8" borderId="0" xfId="0" applyFont="1" applyFill="1" applyAlignment="1" applyProtection="1">
      <alignment vertical="center"/>
      <protection locked="0"/>
    </xf>
    <xf numFmtId="49" fontId="9" fillId="8" borderId="0" xfId="0" applyNumberFormat="1" applyFont="1" applyFill="1" applyAlignment="1" applyProtection="1">
      <alignment horizontal="center" vertical="center" textRotation="90"/>
      <protection locked="0"/>
    </xf>
    <xf numFmtId="0" fontId="10" fillId="8" borderId="0" xfId="0" applyFont="1" applyFill="1" applyAlignment="1" applyProtection="1">
      <alignment vertical="top" wrapText="1"/>
      <protection locked="0"/>
    </xf>
    <xf numFmtId="0" fontId="66" fillId="8" borderId="0" xfId="0" applyFont="1" applyFill="1" applyAlignment="1" applyProtection="1">
      <alignment horizontal="center" vertical="center"/>
      <protection locked="0"/>
    </xf>
    <xf numFmtId="0" fontId="27" fillId="8" borderId="0" xfId="0" applyFont="1" applyFill="1" applyAlignment="1">
      <alignment horizontal="center"/>
    </xf>
    <xf numFmtId="0" fontId="65" fillId="8" borderId="0" xfId="0" applyFont="1" applyFill="1" applyAlignment="1">
      <alignment horizontal="left"/>
    </xf>
    <xf numFmtId="0" fontId="30" fillId="8" borderId="0" xfId="0" applyFont="1" applyFill="1"/>
    <xf numFmtId="0" fontId="43" fillId="7" borderId="7" xfId="0" applyFont="1" applyFill="1" applyBorder="1" applyAlignment="1">
      <alignment horizontal="left" vertical="center" wrapText="1"/>
    </xf>
    <xf numFmtId="0" fontId="24" fillId="0" borderId="0" xfId="0" applyFont="1" applyAlignment="1">
      <alignment horizontal="center" vertical="center" wrapText="1"/>
    </xf>
    <xf numFmtId="0" fontId="0" fillId="7" borderId="12" xfId="0" applyFill="1" applyBorder="1"/>
    <xf numFmtId="0" fontId="43" fillId="7" borderId="23" xfId="0" applyFont="1" applyFill="1" applyBorder="1" applyAlignment="1">
      <alignment horizontal="left" vertical="center" wrapText="1"/>
    </xf>
    <xf numFmtId="0" fontId="0" fillId="7" borderId="0" xfId="0" applyFill="1" applyProtection="1">
      <protection locked="0"/>
    </xf>
    <xf numFmtId="0" fontId="31" fillId="8" borderId="0" xfId="0" applyFont="1" applyFill="1" applyAlignment="1" applyProtection="1">
      <alignment horizontal="left"/>
      <protection locked="0"/>
    </xf>
    <xf numFmtId="0" fontId="33" fillId="8" borderId="0" xfId="0" applyFont="1" applyFill="1" applyAlignment="1" applyProtection="1">
      <alignment vertical="center" wrapText="1"/>
      <protection locked="0"/>
    </xf>
    <xf numFmtId="0" fontId="14" fillId="8" borderId="0" xfId="0" applyFont="1" applyFill="1" applyAlignment="1" applyProtection="1">
      <alignment vertical="center"/>
      <protection locked="0"/>
    </xf>
    <xf numFmtId="2" fontId="62" fillId="8" borderId="0" xfId="0" applyNumberFormat="1" applyFont="1" applyFill="1" applyAlignment="1" applyProtection="1">
      <alignment horizontal="center" vertical="center"/>
      <protection locked="0"/>
    </xf>
    <xf numFmtId="0" fontId="32" fillId="8" borderId="0" xfId="0" applyFont="1" applyFill="1" applyAlignment="1" applyProtection="1">
      <alignment vertical="center"/>
      <protection locked="0"/>
    </xf>
    <xf numFmtId="0" fontId="97"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9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14" fillId="0" borderId="0" xfId="0" applyFont="1" applyAlignment="1" applyProtection="1">
      <alignment vertical="center"/>
      <protection locked="0"/>
    </xf>
    <xf numFmtId="2" fontId="62" fillId="0" borderId="0" xfId="0"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0" fontId="96" fillId="8" borderId="0" xfId="0" applyFont="1" applyFill="1" applyProtection="1">
      <protection locked="0"/>
    </xf>
    <xf numFmtId="0" fontId="40" fillId="8" borderId="0" xfId="0" applyFont="1" applyFill="1" applyAlignment="1" applyProtection="1">
      <alignment horizontal="left" indent="1"/>
      <protection locked="0"/>
    </xf>
    <xf numFmtId="0" fontId="105" fillId="8" borderId="0" xfId="0" applyFont="1" applyFill="1" applyAlignment="1" applyProtection="1">
      <alignment horizontal="right" vertical="center" wrapText="1"/>
      <protection locked="0"/>
    </xf>
    <xf numFmtId="0" fontId="27" fillId="0" borderId="0" xfId="0" applyFont="1" applyProtection="1">
      <protection locked="0"/>
    </xf>
    <xf numFmtId="0" fontId="14" fillId="8" borderId="0" xfId="0" applyFont="1" applyFill="1" applyProtection="1">
      <protection locked="0"/>
    </xf>
    <xf numFmtId="0" fontId="0" fillId="0" borderId="0" xfId="0" applyAlignment="1" applyProtection="1">
      <alignment wrapText="1"/>
      <protection locked="0"/>
    </xf>
    <xf numFmtId="0" fontId="26" fillId="0" borderId="0" xfId="0" applyFont="1" applyAlignment="1" applyProtection="1">
      <alignment wrapText="1"/>
      <protection locked="0"/>
    </xf>
    <xf numFmtId="0" fontId="98" fillId="8" borderId="0" xfId="0" applyFont="1" applyFill="1" applyAlignment="1" applyProtection="1">
      <alignment horizontal="right" vertical="center" wrapText="1"/>
      <protection locked="0"/>
    </xf>
    <xf numFmtId="0" fontId="43" fillId="8" borderId="0" xfId="0" applyFont="1" applyFill="1" applyAlignment="1" applyProtection="1">
      <alignment horizontal="left" vertical="center" indent="1"/>
      <protection locked="0"/>
    </xf>
    <xf numFmtId="0" fontId="60" fillId="8" borderId="0" xfId="0" applyFont="1" applyFill="1" applyAlignment="1" applyProtection="1">
      <alignment horizontal="left" vertical="center"/>
      <protection locked="0"/>
    </xf>
    <xf numFmtId="0" fontId="14" fillId="0" borderId="48" xfId="0" applyFont="1" applyBorder="1" applyAlignment="1">
      <alignment horizontal="center" vertical="center"/>
    </xf>
    <xf numFmtId="0" fontId="14" fillId="0" borderId="24" xfId="0" applyFont="1" applyBorder="1" applyAlignment="1">
      <alignment horizontal="center" vertical="center"/>
    </xf>
    <xf numFmtId="0" fontId="98" fillId="8" borderId="0" xfId="0" applyFont="1" applyFill="1" applyAlignment="1">
      <alignment horizontal="right" vertical="center" wrapText="1"/>
    </xf>
    <xf numFmtId="49" fontId="99" fillId="8" borderId="0" xfId="0" applyNumberFormat="1" applyFont="1" applyFill="1" applyAlignment="1">
      <alignment horizontal="right" vertical="center" wrapText="1"/>
    </xf>
    <xf numFmtId="49" fontId="100" fillId="8" borderId="0" xfId="0" applyNumberFormat="1" applyFont="1" applyFill="1" applyAlignment="1">
      <alignment horizontal="right" vertical="center"/>
    </xf>
    <xf numFmtId="0" fontId="61" fillId="8" borderId="0" xfId="0" applyFont="1" applyFill="1" applyAlignment="1" applyProtection="1">
      <alignment horizontal="left" vertical="center" wrapText="1"/>
      <protection locked="0"/>
    </xf>
    <xf numFmtId="0" fontId="61" fillId="8" borderId="0" xfId="0" applyFont="1" applyFill="1" applyAlignment="1" applyProtection="1">
      <alignment horizontal="left" vertical="center"/>
      <protection locked="0"/>
    </xf>
    <xf numFmtId="0" fontId="106" fillId="0" borderId="0" xfId="0" applyFont="1"/>
    <xf numFmtId="0" fontId="12" fillId="8" borderId="0" xfId="0" applyFont="1" applyFill="1" applyAlignment="1" applyProtection="1">
      <alignment horizontal="left" vertical="top" wrapText="1"/>
      <protection locked="0"/>
    </xf>
    <xf numFmtId="0" fontId="107" fillId="0" borderId="0" xfId="0" applyFont="1"/>
    <xf numFmtId="0" fontId="61" fillId="8" borderId="0" xfId="0" applyFont="1" applyFill="1" applyAlignment="1" applyProtection="1">
      <alignment wrapText="1"/>
      <protection locked="0"/>
    </xf>
    <xf numFmtId="0" fontId="61" fillId="8" borderId="0" xfId="0" applyFont="1" applyFill="1" applyAlignment="1" applyProtection="1">
      <alignment vertical="center" wrapText="1"/>
      <protection locked="0"/>
    </xf>
    <xf numFmtId="0" fontId="43" fillId="9" borderId="0" xfId="0" applyFont="1" applyFill="1" applyAlignment="1" applyProtection="1">
      <alignment horizontal="center" vertical="center" wrapText="1"/>
      <protection locked="0"/>
    </xf>
    <xf numFmtId="0" fontId="13" fillId="7" borderId="52" xfId="0" applyFont="1" applyFill="1" applyBorder="1" applyAlignment="1">
      <alignment vertical="center" wrapText="1"/>
    </xf>
    <xf numFmtId="0" fontId="11" fillId="7" borderId="52" xfId="0" applyFont="1" applyFill="1" applyBorder="1" applyAlignment="1">
      <alignment horizontal="center" vertical="center"/>
    </xf>
    <xf numFmtId="0" fontId="1" fillId="8" borderId="8" xfId="0" applyFont="1" applyFill="1" applyBorder="1" applyAlignment="1" applyProtection="1">
      <alignment horizontal="center"/>
      <protection locked="0"/>
    </xf>
    <xf numFmtId="0" fontId="13" fillId="7" borderId="57" xfId="0" applyFont="1" applyFill="1" applyBorder="1" applyAlignment="1">
      <alignment horizontal="left" vertical="top" wrapText="1"/>
    </xf>
    <xf numFmtId="0" fontId="0" fillId="7" borderId="57" xfId="0" applyFill="1" applyBorder="1" applyAlignment="1">
      <alignment horizontal="center" vertical="center"/>
    </xf>
    <xf numFmtId="0" fontId="13" fillId="7" borderId="46" xfId="0" applyFont="1" applyFill="1" applyBorder="1" applyAlignment="1">
      <alignment horizontal="left" vertical="top" wrapText="1"/>
    </xf>
    <xf numFmtId="0" fontId="0" fillId="7" borderId="46" xfId="0" applyFill="1" applyBorder="1" applyAlignment="1">
      <alignment horizontal="center" vertical="center"/>
    </xf>
    <xf numFmtId="0" fontId="109" fillId="8" borderId="0" xfId="0" applyFont="1" applyFill="1" applyProtection="1">
      <protection locked="0"/>
    </xf>
    <xf numFmtId="0" fontId="0" fillId="17" borderId="46" xfId="0" applyFill="1" applyBorder="1" applyAlignment="1">
      <alignment horizontal="center" vertical="center"/>
    </xf>
    <xf numFmtId="0" fontId="0" fillId="17" borderId="57" xfId="0" applyFill="1" applyBorder="1" applyAlignment="1">
      <alignment horizontal="center" vertical="center"/>
    </xf>
    <xf numFmtId="0" fontId="15" fillId="7" borderId="46" xfId="0" applyFont="1" applyFill="1" applyBorder="1" applyAlignment="1">
      <alignment vertical="top" wrapText="1"/>
    </xf>
    <xf numFmtId="0" fontId="12" fillId="7" borderId="46" xfId="0" applyFont="1" applyFill="1" applyBorder="1" applyAlignment="1">
      <alignment horizontal="center" vertical="center"/>
    </xf>
    <xf numFmtId="0" fontId="0" fillId="7" borderId="58" xfId="0" applyFill="1" applyBorder="1" applyAlignment="1">
      <alignment horizontal="center" vertical="center"/>
    </xf>
    <xf numFmtId="0" fontId="15" fillId="7" borderId="57" xfId="0" applyFont="1" applyFill="1" applyBorder="1" applyAlignment="1">
      <alignment vertical="top" wrapText="1"/>
    </xf>
    <xf numFmtId="0" fontId="12" fillId="7" borderId="57" xfId="0" applyFont="1" applyFill="1" applyBorder="1" applyAlignment="1">
      <alignment horizontal="center" vertical="center"/>
    </xf>
    <xf numFmtId="0" fontId="0" fillId="7" borderId="59" xfId="0" applyFill="1" applyBorder="1" applyAlignment="1">
      <alignment horizontal="center" vertical="center"/>
    </xf>
    <xf numFmtId="0" fontId="5" fillId="4" borderId="64" xfId="0" applyFont="1" applyFill="1" applyBorder="1" applyAlignment="1">
      <alignment horizontal="center" vertical="center" wrapText="1"/>
    </xf>
    <xf numFmtId="0" fontId="5" fillId="4" borderId="60" xfId="0" applyFont="1" applyFill="1" applyBorder="1" applyAlignment="1">
      <alignment horizontal="center" vertical="center" wrapText="1"/>
    </xf>
    <xf numFmtId="0" fontId="15" fillId="7" borderId="65" xfId="0" applyFont="1" applyFill="1" applyBorder="1" applyAlignment="1">
      <alignment vertical="top" wrapText="1"/>
    </xf>
    <xf numFmtId="0" fontId="12" fillId="7" borderId="65" xfId="0" applyFont="1" applyFill="1" applyBorder="1" applyAlignment="1">
      <alignment horizontal="center" vertical="center"/>
    </xf>
    <xf numFmtId="0" fontId="0" fillId="7" borderId="65" xfId="0" applyFill="1" applyBorder="1" applyAlignment="1">
      <alignment horizontal="center" vertical="center"/>
    </xf>
    <xf numFmtId="0" fontId="0" fillId="7" borderId="66" xfId="0" applyFill="1" applyBorder="1" applyAlignment="1">
      <alignment horizontal="center" vertical="center"/>
    </xf>
    <xf numFmtId="0" fontId="43" fillId="8" borderId="0" xfId="0" applyFont="1" applyFill="1" applyAlignment="1" applyProtection="1">
      <alignment vertical="center" wrapText="1"/>
      <protection locked="0"/>
    </xf>
    <xf numFmtId="0" fontId="12" fillId="8" borderId="0" xfId="0" applyFont="1" applyFill="1" applyAlignment="1">
      <alignment horizontal="left" vertical="top" indent="1"/>
    </xf>
    <xf numFmtId="0" fontId="15" fillId="8" borderId="0" xfId="0" applyFont="1" applyFill="1" applyAlignment="1">
      <alignment vertical="top" wrapText="1"/>
    </xf>
    <xf numFmtId="0" fontId="12" fillId="8" borderId="0" xfId="0" applyFont="1" applyFill="1" applyAlignment="1">
      <alignment horizontal="center" vertical="center"/>
    </xf>
    <xf numFmtId="0" fontId="5" fillId="4" borderId="69" xfId="0" applyFont="1" applyFill="1" applyBorder="1" applyAlignment="1">
      <alignment horizontal="center" vertical="center"/>
    </xf>
    <xf numFmtId="0" fontId="5" fillId="4" borderId="46" xfId="0" applyFont="1" applyFill="1" applyBorder="1" applyAlignment="1">
      <alignment horizontal="center" vertical="center"/>
    </xf>
    <xf numFmtId="0" fontId="5" fillId="4" borderId="67" xfId="0" applyFont="1" applyFill="1" applyBorder="1" applyAlignment="1">
      <alignment horizontal="center" vertical="center"/>
    </xf>
    <xf numFmtId="0" fontId="6" fillId="4" borderId="69" xfId="0" applyFont="1" applyFill="1" applyBorder="1" applyAlignment="1">
      <alignment horizontal="center" vertical="center"/>
    </xf>
    <xf numFmtId="0" fontId="6" fillId="4" borderId="46" xfId="0" applyFont="1" applyFill="1" applyBorder="1" applyAlignment="1">
      <alignment horizontal="center" vertical="center"/>
    </xf>
    <xf numFmtId="0" fontId="6" fillId="4" borderId="46" xfId="0" applyFont="1" applyFill="1" applyBorder="1" applyAlignment="1">
      <alignment horizontal="center" vertical="center" wrapText="1"/>
    </xf>
    <xf numFmtId="0" fontId="6" fillId="4" borderId="67" xfId="0" applyFont="1" applyFill="1" applyBorder="1" applyAlignment="1">
      <alignment horizontal="center" vertical="center"/>
    </xf>
    <xf numFmtId="0" fontId="0" fillId="18" borderId="57" xfId="0" applyFill="1" applyBorder="1" applyAlignment="1">
      <alignment horizontal="center" vertical="center"/>
    </xf>
    <xf numFmtId="0" fontId="82" fillId="8" borderId="0" xfId="0" applyFont="1" applyFill="1" applyAlignment="1" applyProtection="1">
      <alignment horizontal="left" vertical="center" wrapText="1"/>
      <protection locked="0"/>
    </xf>
    <xf numFmtId="0" fontId="50" fillId="8" borderId="0" xfId="0" applyFont="1" applyFill="1" applyAlignment="1" applyProtection="1">
      <alignment horizontal="left"/>
      <protection locked="0"/>
    </xf>
    <xf numFmtId="0" fontId="9" fillId="8" borderId="0" xfId="0" applyFont="1" applyFill="1" applyAlignment="1" applyProtection="1">
      <alignment horizontal="left" vertical="center"/>
      <protection locked="0"/>
    </xf>
    <xf numFmtId="0" fontId="0" fillId="8" borderId="0" xfId="0" applyFill="1" applyAlignment="1">
      <alignment horizontal="center"/>
    </xf>
    <xf numFmtId="0" fontId="111" fillId="0" borderId="0" xfId="0" applyFont="1" applyAlignment="1">
      <alignment vertical="center"/>
    </xf>
    <xf numFmtId="0" fontId="112" fillId="0" borderId="0" xfId="0" applyFont="1" applyAlignment="1">
      <alignment vertical="center"/>
    </xf>
    <xf numFmtId="0" fontId="112" fillId="0" borderId="0" xfId="0" applyFont="1" applyAlignment="1">
      <alignment vertical="top" wrapText="1"/>
    </xf>
    <xf numFmtId="0" fontId="112" fillId="0" borderId="0" xfId="0" applyFont="1" applyAlignment="1">
      <alignment vertical="top"/>
    </xf>
    <xf numFmtId="0" fontId="42" fillId="0" borderId="0" xfId="0" applyFont="1" applyAlignment="1">
      <alignment vertical="center" wrapText="1"/>
    </xf>
    <xf numFmtId="0" fontId="116" fillId="0" borderId="0" xfId="0" applyFont="1"/>
    <xf numFmtId="0" fontId="42" fillId="0" borderId="0" xfId="0" applyFont="1" applyAlignment="1">
      <alignment vertical="center"/>
    </xf>
    <xf numFmtId="0" fontId="43" fillId="0" borderId="0" xfId="0" applyFont="1" applyAlignment="1">
      <alignment horizontal="left" vertical="center"/>
    </xf>
    <xf numFmtId="0" fontId="9" fillId="0" borderId="0" xfId="0" applyFont="1" applyAlignment="1">
      <alignment horizontal="left"/>
    </xf>
    <xf numFmtId="0" fontId="18" fillId="0" borderId="20" xfId="0" applyFont="1" applyBorder="1" applyAlignment="1">
      <alignment vertical="center"/>
    </xf>
    <xf numFmtId="0" fontId="79" fillId="0" borderId="31" xfId="0" applyFont="1" applyBorder="1" applyAlignment="1" applyProtection="1">
      <alignment horizontal="center" vertical="center" wrapText="1"/>
      <protection locked="0"/>
    </xf>
    <xf numFmtId="0" fontId="76" fillId="0" borderId="0" xfId="0" applyFont="1" applyAlignment="1">
      <alignment vertical="center"/>
    </xf>
    <xf numFmtId="0" fontId="114" fillId="0" borderId="0" xfId="0" applyFont="1" applyAlignment="1">
      <alignment wrapText="1"/>
    </xf>
    <xf numFmtId="0" fontId="3" fillId="2" borderId="75" xfId="0" applyFont="1" applyFill="1" applyBorder="1" applyAlignment="1">
      <alignment horizontal="center" vertical="center" wrapText="1"/>
    </xf>
    <xf numFmtId="0" fontId="3" fillId="2" borderId="76" xfId="0" applyFont="1" applyFill="1" applyBorder="1" applyAlignment="1">
      <alignment horizontal="center" vertical="center" wrapText="1"/>
    </xf>
    <xf numFmtId="0" fontId="60" fillId="0" borderId="77" xfId="0" applyFont="1" applyBorder="1" applyAlignment="1">
      <alignment horizontal="center" vertical="center"/>
    </xf>
    <xf numFmtId="0" fontId="11" fillId="0" borderId="22" xfId="0" applyFont="1" applyBorder="1" applyAlignment="1">
      <alignment horizontal="center" vertical="center"/>
    </xf>
    <xf numFmtId="0" fontId="117" fillId="0" borderId="0" xfId="0" applyFont="1"/>
    <xf numFmtId="0" fontId="12" fillId="19" borderId="0" xfId="0" applyFont="1" applyFill="1" applyAlignment="1">
      <alignment vertical="center"/>
    </xf>
    <xf numFmtId="0" fontId="29" fillId="19" borderId="0" xfId="0" applyFont="1" applyFill="1" applyAlignment="1">
      <alignment vertical="center"/>
    </xf>
    <xf numFmtId="0" fontId="113" fillId="0" borderId="0" xfId="0" applyFont="1" applyAlignment="1">
      <alignment vertical="center" wrapText="1"/>
    </xf>
    <xf numFmtId="0" fontId="118" fillId="0" borderId="0" xfId="0" applyFont="1" applyAlignment="1">
      <alignment vertical="top" wrapText="1"/>
    </xf>
    <xf numFmtId="0" fontId="14" fillId="0" borderId="0" xfId="0" applyFont="1" applyAlignment="1" applyProtection="1">
      <alignment wrapText="1"/>
      <protection locked="0"/>
    </xf>
    <xf numFmtId="0" fontId="2" fillId="8" borderId="0" xfId="0" applyFont="1" applyFill="1" applyAlignment="1" applyProtection="1">
      <alignment wrapText="1"/>
      <protection locked="0"/>
    </xf>
    <xf numFmtId="0" fontId="18" fillId="2" borderId="0" xfId="0" applyFont="1" applyFill="1" applyAlignment="1">
      <alignment vertical="center" wrapText="1"/>
    </xf>
    <xf numFmtId="0" fontId="79" fillId="0" borderId="0" xfId="0" applyFont="1" applyAlignment="1" applyProtection="1">
      <alignment horizontal="center" vertical="center" wrapText="1"/>
      <protection locked="0"/>
    </xf>
    <xf numFmtId="0" fontId="18" fillId="0" borderId="0" xfId="0" applyFont="1" applyAlignment="1">
      <alignment vertical="center"/>
    </xf>
    <xf numFmtId="0" fontId="0" fillId="0" borderId="0" xfId="0" applyAlignment="1" applyProtection="1">
      <alignment vertical="center"/>
      <protection locked="0"/>
    </xf>
    <xf numFmtId="0" fontId="2" fillId="0" borderId="0" xfId="0" applyFont="1"/>
    <xf numFmtId="0" fontId="0" fillId="0" borderId="0" xfId="0" applyAlignment="1" applyProtection="1">
      <alignment horizontal="center"/>
      <protection locked="0"/>
    </xf>
    <xf numFmtId="0" fontId="24" fillId="0" borderId="0" xfId="0" applyFont="1" applyAlignment="1">
      <alignment horizontal="left" vertical="center"/>
    </xf>
    <xf numFmtId="0" fontId="9" fillId="0" borderId="0" xfId="0" applyFont="1" applyAlignment="1">
      <alignment vertical="center"/>
    </xf>
    <xf numFmtId="0" fontId="24" fillId="0" borderId="0" xfId="0" applyFont="1" applyAlignment="1">
      <alignment vertical="center"/>
    </xf>
    <xf numFmtId="0" fontId="9" fillId="0" borderId="0" xfId="0" applyFont="1" applyAlignment="1">
      <alignment horizontal="center" vertical="center"/>
    </xf>
    <xf numFmtId="49" fontId="16" fillId="0" borderId="0" xfId="0" applyNumberFormat="1" applyFont="1" applyAlignment="1">
      <alignment horizontal="left" vertical="top"/>
    </xf>
    <xf numFmtId="0" fontId="3" fillId="0" borderId="0" xfId="0" applyFont="1" applyAlignment="1">
      <alignment vertical="center" wrapText="1"/>
    </xf>
    <xf numFmtId="0" fontId="9" fillId="0" borderId="0" xfId="0" applyFont="1" applyAlignment="1">
      <alignment vertical="center" wrapText="1"/>
    </xf>
    <xf numFmtId="0" fontId="9" fillId="0" borderId="0" xfId="0" applyFont="1" applyAlignment="1" applyProtection="1">
      <alignment vertical="center" wrapText="1"/>
      <protection locked="0"/>
    </xf>
    <xf numFmtId="0" fontId="25" fillId="0" borderId="0" xfId="0" applyFont="1" applyAlignment="1">
      <alignment horizontal="left" vertical="top" wrapText="1"/>
    </xf>
    <xf numFmtId="0" fontId="25" fillId="0" borderId="0" xfId="0" applyFont="1" applyAlignment="1">
      <alignment vertical="top" wrapText="1"/>
    </xf>
    <xf numFmtId="0" fontId="4" fillId="0" borderId="0" xfId="0" applyFont="1" applyAlignment="1">
      <alignment horizontal="left" vertical="top" wrapText="1"/>
    </xf>
    <xf numFmtId="0" fontId="18" fillId="0" borderId="0" xfId="0" applyFont="1" applyAlignment="1">
      <alignment horizontal="left" vertical="top" wrapText="1"/>
    </xf>
    <xf numFmtId="0" fontId="3" fillId="0" borderId="0" xfId="0" applyFont="1" applyAlignment="1">
      <alignment horizontal="center" vertical="center" wrapText="1"/>
    </xf>
    <xf numFmtId="0" fontId="101" fillId="0" borderId="0" xfId="0" applyFont="1" applyAlignment="1">
      <alignment horizontal="center" vertical="center" wrapText="1"/>
    </xf>
    <xf numFmtId="0" fontId="3" fillId="0" borderId="0" xfId="0" applyFont="1" applyAlignment="1">
      <alignment horizontal="left" vertical="center" wrapText="1"/>
    </xf>
    <xf numFmtId="0" fontId="101" fillId="0" borderId="0" xfId="0" applyFont="1" applyAlignment="1">
      <alignment horizontal="left" vertical="center" wrapText="1"/>
    </xf>
    <xf numFmtId="0" fontId="23" fillId="0" borderId="0" xfId="0" applyFont="1" applyAlignment="1">
      <alignment horizontal="left" vertical="center" wrapText="1"/>
    </xf>
    <xf numFmtId="0" fontId="11" fillId="0" borderId="0" xfId="0" applyFont="1" applyAlignment="1">
      <alignment vertical="center" wrapText="1"/>
    </xf>
    <xf numFmtId="0" fontId="77" fillId="0" borderId="0" xfId="0" applyFont="1" applyAlignment="1">
      <alignment horizontal="center" vertical="center"/>
    </xf>
    <xf numFmtId="0" fontId="72" fillId="0" borderId="0" xfId="0" applyFont="1" applyAlignment="1">
      <alignment horizontal="center" vertical="center" wrapText="1"/>
    </xf>
    <xf numFmtId="0" fontId="11" fillId="0" borderId="0" xfId="0" applyFont="1" applyAlignment="1">
      <alignment horizontal="center" vertical="center"/>
    </xf>
    <xf numFmtId="0" fontId="3" fillId="0" borderId="0" xfId="0" applyFont="1" applyAlignment="1" applyProtection="1">
      <alignment horizontal="left" vertical="center" wrapText="1"/>
      <protection locked="0"/>
    </xf>
    <xf numFmtId="0" fontId="23" fillId="0" borderId="0" xfId="0" applyFont="1" applyAlignment="1" applyProtection="1">
      <alignment horizontal="left" vertical="center" wrapText="1"/>
      <protection locked="0"/>
    </xf>
    <xf numFmtId="0" fontId="60" fillId="0" borderId="0" xfId="0" applyFont="1" applyAlignment="1">
      <alignment horizontal="center" vertical="center"/>
    </xf>
    <xf numFmtId="0" fontId="15" fillId="0" borderId="0" xfId="0" applyFont="1" applyAlignment="1" applyProtection="1">
      <alignment vertical="center" wrapText="1"/>
      <protection locked="0"/>
    </xf>
    <xf numFmtId="0" fontId="15" fillId="0" borderId="0" xfId="0" applyFont="1" applyAlignment="1" applyProtection="1">
      <alignment vertical="center"/>
      <protection locked="0"/>
    </xf>
    <xf numFmtId="0" fontId="27" fillId="0" borderId="0" xfId="0" applyFont="1" applyAlignment="1">
      <alignment horizontal="left"/>
    </xf>
    <xf numFmtId="0" fontId="80" fillId="0" borderId="0" xfId="0" applyFont="1" applyProtection="1">
      <protection locked="0"/>
    </xf>
    <xf numFmtId="0" fontId="11" fillId="0" borderId="0" xfId="0" applyFont="1" applyAlignment="1" applyProtection="1">
      <alignment horizontal="left" vertical="center"/>
      <protection locked="0"/>
    </xf>
    <xf numFmtId="0" fontId="43" fillId="0" borderId="0" xfId="0" applyFont="1" applyAlignment="1" applyProtection="1">
      <alignment horizontal="center" vertical="center"/>
      <protection locked="0"/>
    </xf>
    <xf numFmtId="0" fontId="13" fillId="0" borderId="0" xfId="0" applyFont="1" applyAlignment="1">
      <alignment vertical="center" wrapText="1"/>
    </xf>
    <xf numFmtId="0" fontId="11" fillId="0" borderId="0" xfId="0" applyFont="1" applyAlignment="1" applyProtection="1">
      <alignment vertical="center"/>
      <protection locked="0"/>
    </xf>
    <xf numFmtId="0" fontId="44" fillId="8" borderId="0" xfId="0" applyFont="1" applyFill="1" applyAlignment="1" applyProtection="1">
      <alignment wrapText="1"/>
      <protection locked="0"/>
    </xf>
    <xf numFmtId="0" fontId="18" fillId="8" borderId="0" xfId="0" applyFont="1" applyFill="1" applyAlignment="1">
      <alignment horizontal="left" vertical="top" wrapText="1"/>
    </xf>
    <xf numFmtId="0" fontId="3" fillId="8" borderId="0" xfId="0" applyFont="1" applyFill="1" applyAlignment="1">
      <alignment horizontal="center" vertical="center" wrapText="1"/>
    </xf>
    <xf numFmtId="0" fontId="25" fillId="8" borderId="0" xfId="0" applyFont="1" applyFill="1" applyAlignment="1">
      <alignment horizontal="center" vertical="center"/>
    </xf>
    <xf numFmtId="0" fontId="46" fillId="15" borderId="0" xfId="0" applyFont="1" applyFill="1" applyAlignment="1" applyProtection="1">
      <alignment vertical="center"/>
      <protection locked="0"/>
    </xf>
    <xf numFmtId="0" fontId="46" fillId="15" borderId="0" xfId="0" applyFont="1" applyFill="1" applyAlignment="1">
      <alignment vertical="center"/>
    </xf>
    <xf numFmtId="0" fontId="27" fillId="15" borderId="0" xfId="0" applyFont="1" applyFill="1"/>
    <xf numFmtId="0" fontId="19" fillId="0" borderId="0" xfId="0" applyFont="1" applyAlignment="1">
      <alignment vertical="center" wrapText="1"/>
    </xf>
    <xf numFmtId="0" fontId="19" fillId="0" borderId="0" xfId="0" applyFont="1" applyAlignment="1">
      <alignment vertical="center"/>
    </xf>
    <xf numFmtId="0" fontId="19" fillId="7" borderId="71" xfId="0" applyFont="1" applyFill="1" applyBorder="1" applyAlignment="1">
      <alignment horizontal="left" vertical="center" wrapText="1"/>
    </xf>
    <xf numFmtId="0" fontId="76" fillId="8" borderId="44" xfId="0" applyFont="1" applyFill="1" applyBorder="1" applyAlignment="1" applyProtection="1">
      <alignment horizontal="left" vertical="center" wrapText="1"/>
      <protection locked="0"/>
    </xf>
    <xf numFmtId="0" fontId="66" fillId="8" borderId="44" xfId="0" applyFont="1" applyFill="1" applyBorder="1" applyAlignment="1">
      <alignment horizontal="center" vertical="center"/>
    </xf>
    <xf numFmtId="0" fontId="24" fillId="8" borderId="44" xfId="0" applyFont="1" applyFill="1" applyBorder="1" applyAlignment="1">
      <alignment horizontal="center" vertical="center" wrapText="1"/>
    </xf>
    <xf numFmtId="0" fontId="66" fillId="8" borderId="0" xfId="0" applyFont="1" applyFill="1" applyAlignment="1">
      <alignment horizontal="center" vertical="center"/>
    </xf>
    <xf numFmtId="0" fontId="24" fillId="8" borderId="0" xfId="0" applyFont="1" applyFill="1" applyAlignment="1">
      <alignment horizontal="center" vertical="center" wrapText="1"/>
    </xf>
    <xf numFmtId="0" fontId="101" fillId="2" borderId="0" xfId="0" applyFont="1" applyFill="1" applyAlignment="1">
      <alignment horizontal="center" vertical="center" wrapText="1"/>
    </xf>
    <xf numFmtId="0" fontId="75" fillId="9" borderId="0" xfId="0" applyFont="1" applyFill="1" applyAlignment="1">
      <alignment vertical="center"/>
    </xf>
    <xf numFmtId="0" fontId="9" fillId="2" borderId="14" xfId="0" applyFont="1" applyFill="1" applyBorder="1" applyAlignment="1">
      <alignment vertical="center" wrapText="1"/>
    </xf>
    <xf numFmtId="0" fontId="71" fillId="0" borderId="73" xfId="0" applyFont="1" applyBorder="1" applyAlignment="1">
      <alignment horizontal="center" vertical="center"/>
    </xf>
    <xf numFmtId="0" fontId="121" fillId="8" borderId="0" xfId="0" applyFont="1" applyFill="1" applyAlignment="1">
      <alignment horizontal="left" vertical="center" indent="2"/>
    </xf>
    <xf numFmtId="0" fontId="19" fillId="7" borderId="71" xfId="0" applyFont="1" applyFill="1" applyBorder="1" applyAlignment="1">
      <alignment vertical="center" wrapText="1"/>
    </xf>
    <xf numFmtId="0" fontId="12" fillId="7" borderId="0" xfId="0" applyFont="1" applyFill="1" applyAlignment="1" applyProtection="1">
      <alignment vertical="top" wrapText="1"/>
      <protection locked="0"/>
    </xf>
    <xf numFmtId="0" fontId="15" fillId="7" borderId="3" xfId="0" applyFont="1" applyFill="1" applyBorder="1" applyAlignment="1">
      <alignment vertical="top" wrapText="1"/>
    </xf>
    <xf numFmtId="0" fontId="12" fillId="7" borderId="3" xfId="0" applyFont="1" applyFill="1" applyBorder="1" applyAlignment="1">
      <alignment horizontal="center" vertical="center"/>
    </xf>
    <xf numFmtId="0" fontId="0" fillId="7" borderId="22" xfId="0" applyFill="1" applyBorder="1" applyAlignment="1">
      <alignment horizontal="center" vertical="center"/>
    </xf>
    <xf numFmtId="0" fontId="44" fillId="2" borderId="0" xfId="0" applyFont="1" applyFill="1" applyAlignment="1">
      <alignment horizontal="center" vertical="center"/>
    </xf>
    <xf numFmtId="0" fontId="3" fillId="11" borderId="0" xfId="0" applyFont="1" applyFill="1" applyAlignment="1">
      <alignment horizontal="center" vertical="center"/>
    </xf>
    <xf numFmtId="0" fontId="77" fillId="0" borderId="0" xfId="0" applyFont="1" applyAlignment="1">
      <alignment vertical="center" wrapText="1"/>
    </xf>
    <xf numFmtId="0" fontId="0" fillId="0" borderId="0" xfId="0" applyAlignment="1" applyProtection="1">
      <alignment horizontal="left"/>
      <protection locked="0"/>
    </xf>
    <xf numFmtId="1" fontId="14" fillId="8" borderId="46" xfId="0" applyNumberFormat="1" applyFont="1" applyFill="1" applyBorder="1" applyAlignment="1">
      <alignment horizontal="center" vertical="center"/>
    </xf>
    <xf numFmtId="0" fontId="60" fillId="8" borderId="46" xfId="0" applyFont="1" applyFill="1" applyBorder="1" applyAlignment="1">
      <alignment horizontal="center" vertical="center"/>
    </xf>
    <xf numFmtId="0" fontId="11" fillId="8" borderId="46" xfId="0" applyFont="1" applyFill="1" applyBorder="1" applyAlignment="1">
      <alignment horizontal="center" vertical="center"/>
    </xf>
    <xf numFmtId="0" fontId="78" fillId="8" borderId="46" xfId="0" applyFont="1" applyFill="1" applyBorder="1" applyAlignment="1">
      <alignment horizontal="center" vertical="center" wrapText="1"/>
    </xf>
    <xf numFmtId="0" fontId="82" fillId="8" borderId="46" xfId="0" applyFont="1" applyFill="1" applyBorder="1" applyAlignment="1">
      <alignment horizontal="center" vertical="center"/>
    </xf>
    <xf numFmtId="1" fontId="0" fillId="8" borderId="46" xfId="0" applyNumberFormat="1" applyFill="1" applyBorder="1" applyAlignment="1" applyProtection="1">
      <alignment horizontal="center" vertical="center"/>
      <protection locked="0"/>
    </xf>
    <xf numFmtId="0" fontId="0" fillId="8" borderId="46" xfId="0" applyFill="1" applyBorder="1" applyAlignment="1" applyProtection="1">
      <alignment horizontal="center" vertical="center"/>
      <protection locked="0"/>
    </xf>
    <xf numFmtId="0" fontId="44" fillId="2" borderId="20" xfId="0" applyFont="1" applyFill="1" applyBorder="1" applyAlignment="1">
      <alignment horizontal="center" vertical="center"/>
    </xf>
    <xf numFmtId="0" fontId="44" fillId="2" borderId="6" xfId="0" applyFont="1" applyFill="1" applyBorder="1" applyAlignment="1">
      <alignment horizontal="center" vertical="center"/>
    </xf>
    <xf numFmtId="0" fontId="44" fillId="2" borderId="14" xfId="0" applyFont="1" applyFill="1" applyBorder="1" applyAlignment="1">
      <alignment horizontal="center" vertical="center"/>
    </xf>
    <xf numFmtId="0" fontId="79" fillId="8" borderId="46" xfId="0" applyFont="1" applyFill="1" applyBorder="1" applyAlignment="1">
      <alignment vertical="center" wrapText="1"/>
    </xf>
    <xf numFmtId="0" fontId="14" fillId="15" borderId="80" xfId="0" applyFont="1" applyFill="1" applyBorder="1" applyAlignment="1">
      <alignment horizontal="center" vertical="center"/>
    </xf>
    <xf numFmtId="0" fontId="14" fillId="15" borderId="80" xfId="0" applyFont="1" applyFill="1" applyBorder="1" applyAlignment="1" applyProtection="1">
      <alignment horizontal="center" vertical="center"/>
      <protection locked="0"/>
    </xf>
    <xf numFmtId="0" fontId="0" fillId="15" borderId="80" xfId="0" applyFill="1" applyBorder="1" applyProtection="1">
      <protection locked="0"/>
    </xf>
    <xf numFmtId="0" fontId="72" fillId="8" borderId="30" xfId="0" applyFont="1" applyFill="1" applyBorder="1" applyAlignment="1">
      <alignment horizontal="center" vertical="center" wrapText="1"/>
    </xf>
    <xf numFmtId="0" fontId="97" fillId="10" borderId="21" xfId="0" applyFont="1" applyFill="1" applyBorder="1" applyAlignment="1" applyProtection="1">
      <alignment horizontal="center" vertical="center"/>
      <protection locked="0"/>
    </xf>
    <xf numFmtId="0" fontId="0" fillId="10" borderId="21" xfId="0" applyFill="1" applyBorder="1" applyProtection="1">
      <protection locked="0"/>
    </xf>
    <xf numFmtId="0" fontId="0" fillId="16" borderId="21" xfId="0" applyFill="1" applyBorder="1" applyProtection="1">
      <protection locked="0"/>
    </xf>
    <xf numFmtId="0" fontId="25" fillId="3" borderId="6" xfId="0" applyFont="1" applyFill="1" applyBorder="1" applyAlignment="1">
      <alignment horizontal="center" vertical="center" wrapText="1"/>
    </xf>
    <xf numFmtId="0" fontId="75" fillId="0" borderId="0" xfId="0" applyFont="1" applyAlignment="1">
      <alignment horizontal="left" vertical="center"/>
    </xf>
    <xf numFmtId="0" fontId="9" fillId="8" borderId="44" xfId="0" applyFont="1" applyFill="1" applyBorder="1" applyAlignment="1">
      <alignment vertical="center"/>
    </xf>
    <xf numFmtId="0" fontId="2" fillId="8" borderId="0" xfId="0" applyFont="1" applyFill="1" applyAlignment="1" applyProtection="1">
      <alignment horizontal="left"/>
      <protection locked="0"/>
    </xf>
    <xf numFmtId="0" fontId="124" fillId="8" borderId="0" xfId="0" applyFont="1" applyFill="1" applyAlignment="1">
      <alignment vertical="center" wrapText="1"/>
    </xf>
    <xf numFmtId="0" fontId="90" fillId="8" borderId="81" xfId="0" applyFont="1" applyFill="1" applyBorder="1" applyAlignment="1">
      <alignment vertical="center" wrapText="1"/>
    </xf>
    <xf numFmtId="0" fontId="90" fillId="8" borderId="46" xfId="0" applyFont="1" applyFill="1" applyBorder="1" applyAlignment="1">
      <alignment vertical="center" wrapText="1"/>
    </xf>
    <xf numFmtId="0" fontId="90" fillId="8" borderId="82" xfId="0" applyFont="1" applyFill="1" applyBorder="1" applyAlignment="1">
      <alignment vertical="center" wrapText="1"/>
    </xf>
    <xf numFmtId="0" fontId="1" fillId="8" borderId="44" xfId="0" applyFont="1" applyFill="1" applyBorder="1" applyAlignment="1" applyProtection="1">
      <alignment wrapText="1"/>
      <protection locked="0"/>
    </xf>
    <xf numFmtId="0" fontId="19" fillId="8" borderId="81" xfId="0" applyFont="1" applyFill="1" applyBorder="1" applyAlignment="1">
      <alignment horizontal="center" vertical="center"/>
    </xf>
    <xf numFmtId="0" fontId="19" fillId="8" borderId="46" xfId="0" applyFont="1" applyFill="1" applyBorder="1" applyAlignment="1">
      <alignment horizontal="center" vertical="center"/>
    </xf>
    <xf numFmtId="0" fontId="19" fillId="8" borderId="82" xfId="0" applyFont="1" applyFill="1" applyBorder="1" applyAlignment="1">
      <alignment horizontal="center" vertical="center"/>
    </xf>
    <xf numFmtId="0" fontId="71" fillId="8" borderId="81" xfId="0" applyFont="1" applyFill="1" applyBorder="1" applyAlignment="1">
      <alignment horizontal="center" vertical="center"/>
    </xf>
    <xf numFmtId="1" fontId="71" fillId="8" borderId="81" xfId="0" applyNumberFormat="1" applyFont="1" applyFill="1" applyBorder="1" applyAlignment="1">
      <alignment horizontal="center" vertical="center"/>
    </xf>
    <xf numFmtId="0" fontId="71" fillId="8" borderId="46" xfId="0" applyFont="1" applyFill="1" applyBorder="1" applyAlignment="1">
      <alignment horizontal="center" vertical="center"/>
    </xf>
    <xf numFmtId="1" fontId="71" fillId="8" borderId="46" xfId="0" applyNumberFormat="1" applyFont="1" applyFill="1" applyBorder="1" applyAlignment="1">
      <alignment horizontal="center" vertical="center"/>
    </xf>
    <xf numFmtId="0" fontId="71" fillId="8" borderId="82" xfId="0" applyFont="1" applyFill="1" applyBorder="1" applyAlignment="1">
      <alignment horizontal="center" vertical="center"/>
    </xf>
    <xf numFmtId="1" fontId="71" fillId="8" borderId="82" xfId="0" applyNumberFormat="1" applyFont="1" applyFill="1" applyBorder="1" applyAlignment="1">
      <alignment horizontal="center" vertical="center"/>
    </xf>
    <xf numFmtId="0" fontId="127" fillId="8" borderId="81" xfId="0" applyFont="1" applyFill="1" applyBorder="1" applyAlignment="1">
      <alignment horizontal="center" vertical="center"/>
    </xf>
    <xf numFmtId="0" fontId="127" fillId="8" borderId="46" xfId="0" applyFont="1" applyFill="1" applyBorder="1" applyAlignment="1">
      <alignment horizontal="center" vertical="center"/>
    </xf>
    <xf numFmtId="0" fontId="127" fillId="8" borderId="82" xfId="0" applyFont="1" applyFill="1" applyBorder="1" applyAlignment="1">
      <alignment horizontal="center" vertical="center"/>
    </xf>
    <xf numFmtId="0" fontId="11" fillId="8" borderId="81" xfId="0" applyFont="1" applyFill="1" applyBorder="1" applyAlignment="1">
      <alignment horizontal="center" vertical="center"/>
    </xf>
    <xf numFmtId="0" fontId="11" fillId="8" borderId="82" xfId="0" applyFont="1" applyFill="1" applyBorder="1" applyAlignment="1">
      <alignment horizontal="center" vertical="center"/>
    </xf>
    <xf numFmtId="0" fontId="71" fillId="8" borderId="0" xfId="0" applyFont="1" applyFill="1" applyProtection="1">
      <protection locked="0"/>
    </xf>
    <xf numFmtId="0" fontId="1" fillId="0" borderId="0" xfId="0" applyFont="1" applyAlignment="1" applyProtection="1">
      <alignment wrapText="1"/>
      <protection locked="0"/>
    </xf>
    <xf numFmtId="0" fontId="75" fillId="8" borderId="0" xfId="0" applyFont="1" applyFill="1" applyProtection="1">
      <protection locked="0"/>
    </xf>
    <xf numFmtId="0" fontId="1" fillId="8" borderId="0" xfId="0" applyFont="1" applyFill="1" applyAlignment="1" applyProtection="1">
      <alignment horizontal="center" vertical="center" wrapText="1"/>
      <protection locked="0"/>
    </xf>
    <xf numFmtId="0" fontId="64" fillId="8" borderId="0" xfId="0" applyFont="1" applyFill="1" applyAlignment="1">
      <alignment wrapText="1"/>
    </xf>
    <xf numFmtId="0" fontId="64" fillId="8" borderId="21" xfId="0" applyFont="1" applyFill="1" applyBorder="1" applyAlignment="1">
      <alignment wrapText="1"/>
    </xf>
    <xf numFmtId="0" fontId="105" fillId="8" borderId="0" xfId="0" applyFont="1" applyFill="1" applyAlignment="1" applyProtection="1">
      <alignment vertical="center" wrapText="1"/>
      <protection locked="0"/>
    </xf>
    <xf numFmtId="0" fontId="1" fillId="8" borderId="8" xfId="0" applyFont="1" applyFill="1" applyBorder="1" applyAlignment="1" applyProtection="1">
      <alignment wrapText="1"/>
      <protection locked="0"/>
    </xf>
    <xf numFmtId="0" fontId="30" fillId="8" borderId="8" xfId="0" applyFont="1" applyFill="1" applyBorder="1" applyAlignment="1" applyProtection="1">
      <alignment horizontal="left"/>
      <protection locked="0"/>
    </xf>
    <xf numFmtId="0" fontId="0" fillId="0" borderId="8" xfId="0" applyBorder="1" applyAlignment="1" applyProtection="1">
      <alignment horizontal="left"/>
      <protection locked="0"/>
    </xf>
    <xf numFmtId="0" fontId="60" fillId="8" borderId="0" xfId="0" applyFont="1" applyFill="1" applyAlignment="1">
      <alignment horizontal="center" vertical="center"/>
    </xf>
    <xf numFmtId="0" fontId="75" fillId="8" borderId="0" xfId="0" applyFont="1" applyFill="1" applyAlignment="1">
      <alignment vertical="center"/>
    </xf>
    <xf numFmtId="0" fontId="24" fillId="8" borderId="0" xfId="0" applyFont="1" applyFill="1" applyAlignment="1">
      <alignment horizontal="left" vertical="center"/>
    </xf>
    <xf numFmtId="49" fontId="16" fillId="8" borderId="0" xfId="0" applyNumberFormat="1" applyFont="1" applyFill="1" applyAlignment="1">
      <alignment horizontal="left"/>
    </xf>
    <xf numFmtId="0" fontId="25" fillId="4" borderId="6" xfId="0" applyFont="1" applyFill="1" applyBorder="1" applyAlignment="1">
      <alignment horizontal="center" vertical="center" wrapText="1"/>
    </xf>
    <xf numFmtId="0" fontId="25" fillId="4" borderId="37" xfId="0" applyFont="1" applyFill="1" applyBorder="1" applyAlignment="1">
      <alignment horizontal="center" vertical="center" wrapText="1"/>
    </xf>
    <xf numFmtId="0" fontId="25" fillId="5" borderId="6" xfId="0" applyFont="1" applyFill="1" applyBorder="1" applyAlignment="1">
      <alignment horizontal="left" vertical="top" wrapText="1" indent="1"/>
    </xf>
    <xf numFmtId="0" fontId="25" fillId="5" borderId="32" xfId="0" applyFont="1" applyFill="1" applyBorder="1" applyAlignment="1">
      <alignment horizontal="left" vertical="top" wrapText="1" indent="1"/>
    </xf>
    <xf numFmtId="0" fontId="25" fillId="5" borderId="0" xfId="0" applyFont="1" applyFill="1" applyAlignment="1">
      <alignment horizontal="left" vertical="top" wrapText="1" indent="1"/>
    </xf>
    <xf numFmtId="0" fontId="25" fillId="5" borderId="36" xfId="0" applyFont="1" applyFill="1" applyBorder="1" applyAlignment="1">
      <alignment horizontal="left" vertical="top" wrapText="1" indent="1"/>
    </xf>
    <xf numFmtId="0" fontId="25" fillId="5" borderId="14" xfId="0" applyFont="1" applyFill="1" applyBorder="1" applyAlignment="1">
      <alignment horizontal="left" vertical="top" wrapText="1" indent="1"/>
    </xf>
    <xf numFmtId="0" fontId="101" fillId="2" borderId="38" xfId="0" applyFont="1" applyFill="1" applyBorder="1" applyAlignment="1">
      <alignment horizontal="center" vertical="center" wrapText="1"/>
    </xf>
    <xf numFmtId="0" fontId="101" fillId="2" borderId="79" xfId="0" applyFont="1" applyFill="1" applyBorder="1" applyAlignment="1">
      <alignment horizontal="center" vertical="center" wrapText="1"/>
    </xf>
    <xf numFmtId="0" fontId="18" fillId="4" borderId="86" xfId="0" applyFont="1" applyFill="1" applyBorder="1" applyAlignment="1">
      <alignment horizontal="center" vertical="center" wrapText="1"/>
    </xf>
    <xf numFmtId="0" fontId="18" fillId="4" borderId="74" xfId="0" applyFont="1" applyFill="1" applyBorder="1" applyAlignment="1">
      <alignment horizontal="center" vertical="center" wrapText="1"/>
    </xf>
    <xf numFmtId="0" fontId="18" fillId="4" borderId="70" xfId="0" applyFont="1" applyFill="1" applyBorder="1" applyAlignment="1">
      <alignment horizontal="center" vertical="center" wrapText="1"/>
    </xf>
    <xf numFmtId="0" fontId="25" fillId="8" borderId="0" xfId="0" applyFont="1" applyFill="1" applyAlignment="1">
      <alignment horizontal="left" vertical="top" wrapText="1"/>
    </xf>
    <xf numFmtId="0" fontId="131" fillId="0" borderId="0" xfId="0" applyFont="1" applyAlignment="1">
      <alignment vertical="center"/>
    </xf>
    <xf numFmtId="0" fontId="43" fillId="7" borderId="0" xfId="0" applyFont="1" applyFill="1" applyAlignment="1">
      <alignment horizontal="left" vertical="center" wrapText="1"/>
    </xf>
    <xf numFmtId="0" fontId="70" fillId="15" borderId="17" xfId="0" applyFont="1" applyFill="1" applyBorder="1" applyProtection="1">
      <protection locked="0"/>
    </xf>
    <xf numFmtId="0" fontId="70" fillId="7" borderId="7" xfId="0" applyFont="1" applyFill="1" applyBorder="1" applyProtection="1">
      <protection locked="0"/>
    </xf>
    <xf numFmtId="0" fontId="70" fillId="8" borderId="0" xfId="0" applyFont="1" applyFill="1" applyAlignment="1" applyProtection="1">
      <alignment horizontal="center" vertical="center"/>
      <protection locked="0"/>
    </xf>
    <xf numFmtId="0" fontId="38" fillId="0" borderId="93" xfId="0" applyFont="1" applyBorder="1" applyProtection="1">
      <protection locked="0"/>
    </xf>
    <xf numFmtId="0" fontId="38" fillId="0" borderId="54" xfId="0" applyFont="1" applyBorder="1" applyProtection="1">
      <protection locked="0"/>
    </xf>
    <xf numFmtId="0" fontId="38" fillId="0" borderId="94" xfId="0" applyFont="1" applyBorder="1" applyProtection="1">
      <protection locked="0"/>
    </xf>
    <xf numFmtId="0" fontId="132" fillId="15" borderId="0" xfId="0" applyFont="1" applyFill="1" applyAlignment="1" applyProtection="1">
      <alignment vertical="center"/>
      <protection locked="0"/>
    </xf>
    <xf numFmtId="0" fontId="25" fillId="15" borderId="0" xfId="0" applyFont="1" applyFill="1" applyAlignment="1">
      <alignment horizontal="center" vertical="center" wrapText="1"/>
    </xf>
    <xf numFmtId="0" fontId="44" fillId="3" borderId="20" xfId="0" applyFont="1" applyFill="1" applyBorder="1" applyAlignment="1">
      <alignment vertical="center" wrapText="1"/>
    </xf>
    <xf numFmtId="0" fontId="43" fillId="7" borderId="0" xfId="0" applyFont="1" applyFill="1" applyAlignment="1">
      <alignment horizontal="center" vertical="center" wrapText="1"/>
    </xf>
    <xf numFmtId="0" fontId="25" fillId="3" borderId="20" xfId="0" applyFont="1" applyFill="1" applyBorder="1" applyAlignment="1">
      <alignment horizontal="center" vertical="center" wrapText="1"/>
    </xf>
    <xf numFmtId="0" fontId="43" fillId="7" borderId="95" xfId="0" applyFont="1" applyFill="1" applyBorder="1" applyAlignment="1">
      <alignment horizontal="left" vertical="center" wrapText="1"/>
    </xf>
    <xf numFmtId="0" fontId="70" fillId="8" borderId="96" xfId="0" applyFont="1" applyFill="1" applyBorder="1" applyAlignment="1">
      <alignment horizontal="center" vertical="center"/>
    </xf>
    <xf numFmtId="0" fontId="18" fillId="0" borderId="88" xfId="0" applyFont="1" applyBorder="1" applyAlignment="1" applyProtection="1">
      <alignment horizontal="center" vertical="center"/>
      <protection locked="0"/>
    </xf>
    <xf numFmtId="0" fontId="25" fillId="0" borderId="88" xfId="0" applyFont="1" applyBorder="1" applyAlignment="1" applyProtection="1">
      <alignment horizontal="center" vertical="center"/>
      <protection locked="0"/>
    </xf>
    <xf numFmtId="0" fontId="18" fillId="0" borderId="90" xfId="0" applyFont="1" applyBorder="1" applyAlignment="1" applyProtection="1">
      <alignment horizontal="center" vertical="center" wrapText="1"/>
      <protection locked="0"/>
    </xf>
    <xf numFmtId="0" fontId="25" fillId="0" borderId="90" xfId="0" applyFont="1" applyBorder="1" applyAlignment="1" applyProtection="1">
      <alignment horizontal="center" vertical="center" wrapText="1"/>
      <protection locked="0"/>
    </xf>
    <xf numFmtId="0" fontId="18" fillId="0" borderId="90" xfId="0" applyFont="1" applyBorder="1" applyAlignment="1" applyProtection="1">
      <alignment horizontal="center" vertical="center"/>
      <protection locked="0"/>
    </xf>
    <xf numFmtId="0" fontId="25" fillId="0" borderId="90" xfId="0" applyFont="1" applyBorder="1" applyAlignment="1" applyProtection="1">
      <alignment horizontal="center" vertical="center"/>
      <protection locked="0"/>
    </xf>
    <xf numFmtId="0" fontId="18" fillId="0" borderId="92" xfId="0" applyFont="1" applyBorder="1" applyAlignment="1" applyProtection="1">
      <alignment horizontal="center" vertical="center"/>
      <protection locked="0"/>
    </xf>
    <xf numFmtId="0" fontId="25" fillId="0" borderId="92" xfId="0" applyFont="1" applyBorder="1" applyAlignment="1" applyProtection="1">
      <alignment horizontal="center" vertical="center"/>
      <protection locked="0"/>
    </xf>
    <xf numFmtId="0" fontId="11" fillId="0" borderId="87" xfId="0" applyFont="1" applyBorder="1" applyAlignment="1" applyProtection="1">
      <alignment horizontal="center" vertical="center"/>
      <protection locked="0"/>
    </xf>
    <xf numFmtId="0" fontId="11" fillId="0" borderId="88" xfId="0" applyFont="1" applyBorder="1" applyAlignment="1" applyProtection="1">
      <alignment horizontal="center"/>
      <protection locked="0"/>
    </xf>
    <xf numFmtId="0" fontId="10" fillId="0" borderId="88" xfId="0" applyFont="1" applyBorder="1" applyAlignment="1" applyProtection="1">
      <alignment horizontal="center"/>
      <protection locked="0"/>
    </xf>
    <xf numFmtId="0" fontId="11" fillId="0" borderId="89" xfId="0" applyFont="1" applyBorder="1" applyAlignment="1" applyProtection="1">
      <alignment horizontal="center"/>
      <protection locked="0"/>
    </xf>
    <xf numFmtId="0" fontId="11" fillId="0" borderId="90" xfId="0" applyFont="1" applyBorder="1" applyAlignment="1" applyProtection="1">
      <alignment horizontal="center"/>
      <protection locked="0"/>
    </xf>
    <xf numFmtId="0" fontId="10" fillId="0" borderId="90" xfId="0" applyFont="1" applyBorder="1" applyAlignment="1" applyProtection="1">
      <alignment horizontal="center"/>
      <protection locked="0"/>
    </xf>
    <xf numFmtId="0" fontId="11" fillId="0" borderId="91" xfId="0" applyFont="1" applyBorder="1" applyAlignment="1" applyProtection="1">
      <alignment horizontal="center"/>
      <protection locked="0"/>
    </xf>
    <xf numFmtId="0" fontId="11" fillId="0" borderId="92" xfId="0" applyFont="1" applyBorder="1" applyAlignment="1" applyProtection="1">
      <alignment horizontal="center"/>
      <protection locked="0"/>
    </xf>
    <xf numFmtId="0" fontId="10" fillId="0" borderId="92" xfId="0" applyFont="1" applyBorder="1" applyAlignment="1" applyProtection="1">
      <alignment horizontal="center"/>
      <protection locked="0"/>
    </xf>
    <xf numFmtId="0" fontId="11" fillId="0" borderId="89" xfId="0" applyFont="1" applyBorder="1" applyAlignment="1" applyProtection="1">
      <alignment horizontal="center" vertical="center"/>
      <protection locked="0"/>
    </xf>
    <xf numFmtId="0" fontId="11" fillId="0" borderId="91" xfId="0" applyFont="1" applyBorder="1" applyAlignment="1" applyProtection="1">
      <alignment horizontal="center" vertical="center"/>
      <protection locked="0"/>
    </xf>
    <xf numFmtId="0" fontId="133" fillId="9" borderId="18" xfId="0" applyFont="1" applyFill="1" applyBorder="1" applyAlignment="1" applyProtection="1">
      <alignment horizontal="left" vertical="top" wrapText="1"/>
      <protection locked="0"/>
    </xf>
    <xf numFmtId="0" fontId="104" fillId="9" borderId="9" xfId="0" applyFont="1" applyFill="1" applyBorder="1" applyAlignment="1" applyProtection="1">
      <alignment horizontal="left" vertical="center"/>
      <protection locked="0"/>
    </xf>
    <xf numFmtId="0" fontId="29" fillId="8" borderId="9" xfId="0" applyFont="1" applyFill="1" applyBorder="1" applyProtection="1">
      <protection locked="0"/>
    </xf>
    <xf numFmtId="0" fontId="0" fillId="8" borderId="11" xfId="0" applyFill="1" applyBorder="1" applyProtection="1">
      <protection locked="0"/>
    </xf>
    <xf numFmtId="0" fontId="12" fillId="8" borderId="0" xfId="0" applyFont="1" applyFill="1" applyAlignment="1">
      <alignment vertical="center" wrapText="1"/>
    </xf>
    <xf numFmtId="0" fontId="69" fillId="8" borderId="46" xfId="0" applyFont="1" applyFill="1" applyBorder="1" applyAlignment="1">
      <alignment horizontal="center" vertical="center" wrapText="1"/>
    </xf>
    <xf numFmtId="0" fontId="10" fillId="8" borderId="46" xfId="0" applyFont="1" applyFill="1" applyBorder="1" applyAlignment="1" applyProtection="1">
      <alignment horizontal="center" vertical="center"/>
      <protection locked="0"/>
    </xf>
    <xf numFmtId="0" fontId="79" fillId="8" borderId="81" xfId="0" applyFont="1" applyFill="1" applyBorder="1" applyAlignment="1">
      <alignment vertical="center" wrapText="1"/>
    </xf>
    <xf numFmtId="1" fontId="14" fillId="8" borderId="81" xfId="0" applyNumberFormat="1" applyFont="1" applyFill="1" applyBorder="1" applyAlignment="1">
      <alignment horizontal="center" vertical="center"/>
    </xf>
    <xf numFmtId="0" fontId="60" fillId="8" borderId="81" xfId="0" applyFont="1" applyFill="1" applyBorder="1" applyAlignment="1">
      <alignment horizontal="center" vertical="center"/>
    </xf>
    <xf numFmtId="0" fontId="78" fillId="8" borderId="81" xfId="0" applyFont="1" applyFill="1" applyBorder="1" applyAlignment="1">
      <alignment horizontal="center" vertical="center" wrapText="1"/>
    </xf>
    <xf numFmtId="1" fontId="0" fillId="8" borderId="81" xfId="0" applyNumberFormat="1" applyFill="1" applyBorder="1" applyAlignment="1" applyProtection="1">
      <alignment horizontal="center" vertical="center"/>
      <protection locked="0"/>
    </xf>
    <xf numFmtId="0" fontId="135" fillId="0" borderId="0" xfId="0" applyFont="1" applyAlignment="1">
      <alignment vertical="center"/>
    </xf>
    <xf numFmtId="0" fontId="109" fillId="0" borderId="0" xfId="0" applyFont="1"/>
    <xf numFmtId="0" fontId="109" fillId="0" borderId="0" xfId="0" applyFont="1" applyAlignment="1">
      <alignment horizontal="justify" vertical="center"/>
    </xf>
    <xf numFmtId="0" fontId="109" fillId="0" borderId="0" xfId="0" applyFont="1" applyAlignment="1">
      <alignment vertical="top" wrapText="1"/>
    </xf>
    <xf numFmtId="0" fontId="13" fillId="7" borderId="3" xfId="0" applyFont="1" applyFill="1" applyBorder="1" applyAlignment="1">
      <alignment horizontal="left" vertical="top" wrapText="1" indent="1"/>
    </xf>
    <xf numFmtId="0" fontId="63" fillId="8" borderId="0" xfId="0" applyFont="1" applyFill="1" applyAlignment="1" applyProtection="1">
      <alignment horizontal="center" wrapText="1"/>
      <protection locked="0"/>
    </xf>
    <xf numFmtId="0" fontId="13" fillId="7" borderId="4" xfId="0" applyFont="1" applyFill="1" applyBorder="1" applyAlignment="1">
      <alignment horizontal="left" vertical="top" wrapText="1" indent="1"/>
    </xf>
    <xf numFmtId="0" fontId="11" fillId="8" borderId="0" xfId="0" applyFont="1" applyFill="1"/>
    <xf numFmtId="0" fontId="13" fillId="8" borderId="0" xfId="0" applyFont="1" applyFill="1" applyAlignment="1">
      <alignment horizontal="left" vertical="top" wrapText="1" indent="1"/>
    </xf>
    <xf numFmtId="0" fontId="43" fillId="0" borderId="0" xfId="0" applyFont="1" applyAlignment="1">
      <alignment horizontal="left" vertical="center" wrapText="1"/>
    </xf>
    <xf numFmtId="0" fontId="9" fillId="3" borderId="0" xfId="0" applyFont="1" applyFill="1" applyAlignment="1">
      <alignment horizontal="center" vertical="center"/>
    </xf>
    <xf numFmtId="0" fontId="41" fillId="8" borderId="0" xfId="0" applyFont="1" applyFill="1" applyAlignment="1">
      <alignment vertical="center"/>
    </xf>
    <xf numFmtId="0" fontId="88" fillId="8" borderId="0" xfId="0" applyFont="1" applyFill="1" applyAlignment="1">
      <alignment horizontal="left" vertical="top" wrapText="1" indent="1"/>
    </xf>
    <xf numFmtId="0" fontId="0" fillId="20" borderId="0" xfId="0" applyFill="1" applyAlignment="1">
      <alignment horizontal="center" vertical="center"/>
    </xf>
    <xf numFmtId="0" fontId="74" fillId="8" borderId="0" xfId="0" applyFont="1" applyFill="1" applyAlignment="1" applyProtection="1">
      <alignment vertical="center"/>
      <protection locked="0"/>
    </xf>
    <xf numFmtId="0" fontId="4" fillId="4" borderId="2" xfId="0" applyFont="1" applyFill="1" applyBorder="1" applyAlignment="1" applyProtection="1">
      <alignment horizontal="center" vertical="center"/>
      <protection locked="0"/>
    </xf>
    <xf numFmtId="0" fontId="4" fillId="4" borderId="0" xfId="0" applyFont="1" applyFill="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6" fillId="4" borderId="2" xfId="0" applyFont="1" applyFill="1" applyBorder="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6" fillId="4" borderId="0" xfId="0" applyFont="1" applyFill="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0" fontId="12" fillId="7" borderId="53" xfId="0" applyFont="1" applyFill="1" applyBorder="1" applyAlignment="1" applyProtection="1">
      <alignment vertical="top" wrapText="1"/>
      <protection locked="0"/>
    </xf>
    <xf numFmtId="0" fontId="11" fillId="7" borderId="53" xfId="0" applyFont="1" applyFill="1" applyBorder="1" applyAlignment="1" applyProtection="1">
      <alignment horizontal="center" vertical="top" wrapText="1"/>
      <protection locked="0"/>
    </xf>
    <xf numFmtId="0" fontId="12" fillId="7" borderId="54" xfId="0" applyFont="1" applyFill="1" applyBorder="1" applyAlignment="1" applyProtection="1">
      <alignment vertical="top" wrapText="1"/>
      <protection locked="0"/>
    </xf>
    <xf numFmtId="0" fontId="11" fillId="7" borderId="54" xfId="0" applyFont="1" applyFill="1" applyBorder="1" applyAlignment="1" applyProtection="1">
      <alignment horizontal="center" vertical="top" wrapText="1"/>
      <protection locked="0"/>
    </xf>
    <xf numFmtId="0" fontId="12" fillId="7" borderId="55" xfId="0" applyFont="1" applyFill="1" applyBorder="1" applyAlignment="1" applyProtection="1">
      <alignment vertical="top" wrapText="1"/>
      <protection locked="0"/>
    </xf>
    <xf numFmtId="0" fontId="11" fillId="7" borderId="55" xfId="0" applyFont="1" applyFill="1" applyBorder="1" applyAlignment="1" applyProtection="1">
      <alignment horizontal="center" vertical="top" wrapText="1"/>
      <protection locked="0"/>
    </xf>
    <xf numFmtId="0" fontId="43" fillId="9" borderId="0" xfId="0" applyFont="1" applyFill="1" applyAlignment="1">
      <alignment vertical="center" wrapText="1"/>
    </xf>
    <xf numFmtId="0" fontId="9" fillId="15" borderId="0" xfId="0" applyFont="1" applyFill="1"/>
    <xf numFmtId="0" fontId="9" fillId="0" borderId="6" xfId="0" applyFont="1" applyBorder="1" applyAlignment="1">
      <alignment vertical="center" wrapText="1"/>
    </xf>
    <xf numFmtId="0" fontId="29" fillId="7" borderId="71" xfId="0" applyFont="1" applyFill="1" applyBorder="1" applyAlignment="1">
      <alignment horizontal="left" vertical="center" wrapText="1"/>
    </xf>
    <xf numFmtId="0" fontId="19" fillId="7" borderId="97" xfId="0" applyFont="1" applyFill="1" applyBorder="1" applyAlignment="1">
      <alignment horizontal="left" vertical="center" wrapText="1"/>
    </xf>
    <xf numFmtId="0" fontId="136" fillId="7" borderId="71" xfId="0" applyFont="1" applyFill="1" applyBorder="1" applyAlignment="1">
      <alignment horizontal="left" vertical="center" wrapText="1"/>
    </xf>
    <xf numFmtId="0" fontId="119" fillId="8" borderId="0" xfId="0" applyFont="1" applyFill="1" applyAlignment="1" applyProtection="1">
      <alignment horizontal="left" indent="8"/>
      <protection locked="0"/>
    </xf>
    <xf numFmtId="0" fontId="119" fillId="8" borderId="0" xfId="0" applyFont="1" applyFill="1" applyAlignment="1" applyProtection="1">
      <alignment horizontal="left" indent="7"/>
      <protection locked="0"/>
    </xf>
    <xf numFmtId="0" fontId="12" fillId="7" borderId="71" xfId="0" applyFont="1" applyFill="1" applyBorder="1" applyAlignment="1">
      <alignment vertical="center" wrapText="1"/>
    </xf>
    <xf numFmtId="0" fontId="18" fillId="2" borderId="6" xfId="0" applyFont="1" applyFill="1" applyBorder="1" applyAlignment="1">
      <alignment vertical="center"/>
    </xf>
    <xf numFmtId="0" fontId="18" fillId="2" borderId="6" xfId="0" applyFont="1" applyFill="1" applyBorder="1" applyAlignment="1">
      <alignment horizontal="center" vertical="center"/>
    </xf>
    <xf numFmtId="0" fontId="18" fillId="2" borderId="5" xfId="0" applyFont="1" applyFill="1" applyBorder="1" applyAlignment="1">
      <alignment vertical="center" wrapText="1"/>
    </xf>
    <xf numFmtId="0" fontId="4" fillId="8" borderId="70" xfId="0" applyFont="1" applyFill="1" applyBorder="1" applyAlignment="1">
      <alignment horizontal="left" vertical="top" wrapText="1"/>
    </xf>
    <xf numFmtId="0" fontId="23" fillId="8" borderId="70" xfId="0" applyFont="1" applyFill="1" applyBorder="1" applyAlignment="1">
      <alignment horizontal="left" vertical="center" wrapText="1"/>
    </xf>
    <xf numFmtId="0" fontId="23" fillId="8" borderId="70" xfId="0" applyFont="1" applyFill="1" applyBorder="1" applyAlignment="1" applyProtection="1">
      <alignment horizontal="left" vertical="center" wrapText="1"/>
      <protection locked="0"/>
    </xf>
    <xf numFmtId="0" fontId="14" fillId="8" borderId="70" xfId="0" applyFont="1" applyFill="1" applyBorder="1" applyAlignment="1" applyProtection="1">
      <alignment horizontal="center" vertical="center"/>
      <protection locked="0"/>
    </xf>
    <xf numFmtId="0" fontId="79" fillId="0" borderId="97" xfId="0" applyFont="1" applyBorder="1" applyAlignment="1" applyProtection="1">
      <alignment horizontal="center" vertical="center" wrapText="1"/>
      <protection locked="0"/>
    </xf>
    <xf numFmtId="0" fontId="14" fillId="0" borderId="97" xfId="0" applyFont="1" applyBorder="1" applyAlignment="1" applyProtection="1">
      <alignment horizontal="center" vertical="center"/>
      <protection locked="0"/>
    </xf>
    <xf numFmtId="0" fontId="72" fillId="8" borderId="97" xfId="0" applyFont="1" applyFill="1" applyBorder="1" applyAlignment="1">
      <alignment horizontal="center" vertical="center" wrapText="1"/>
    </xf>
    <xf numFmtId="0" fontId="11" fillId="0" borderId="98" xfId="0" applyFont="1" applyBorder="1" applyAlignment="1">
      <alignment horizontal="center" vertical="center"/>
    </xf>
    <xf numFmtId="0" fontId="72" fillId="8" borderId="71" xfId="0" applyFont="1" applyFill="1" applyBorder="1" applyAlignment="1">
      <alignment horizontal="center" vertical="center" wrapText="1"/>
    </xf>
    <xf numFmtId="0" fontId="11" fillId="0" borderId="99" xfId="0" applyFont="1" applyBorder="1" applyAlignment="1">
      <alignment horizontal="center" vertical="center"/>
    </xf>
    <xf numFmtId="0" fontId="18" fillId="8" borderId="0" xfId="0" applyFont="1" applyFill="1" applyAlignment="1">
      <alignment vertical="center"/>
    </xf>
    <xf numFmtId="0" fontId="18" fillId="8" borderId="0" xfId="0" applyFont="1" applyFill="1" applyAlignment="1">
      <alignment horizontal="center" vertical="center"/>
    </xf>
    <xf numFmtId="0" fontId="11" fillId="0" borderId="71" xfId="0" applyFont="1" applyBorder="1" applyAlignment="1">
      <alignment horizontal="center" vertical="center"/>
    </xf>
    <xf numFmtId="49" fontId="16" fillId="8" borderId="85" xfId="0" applyNumberFormat="1" applyFont="1" applyFill="1" applyBorder="1" applyAlignment="1">
      <alignment horizontal="left" vertical="center"/>
    </xf>
    <xf numFmtId="0" fontId="25" fillId="5" borderId="85" xfId="0" applyFont="1" applyFill="1" applyBorder="1" applyAlignment="1">
      <alignment vertical="center" wrapText="1"/>
    </xf>
    <xf numFmtId="0" fontId="18" fillId="4" borderId="85" xfId="0" applyFont="1" applyFill="1" applyBorder="1" applyAlignment="1">
      <alignment horizontal="center" vertical="center" wrapText="1"/>
    </xf>
    <xf numFmtId="0" fontId="3" fillId="2" borderId="103" xfId="0" applyFont="1" applyFill="1" applyBorder="1" applyAlignment="1">
      <alignment horizontal="center" vertical="center" wrapText="1"/>
    </xf>
    <xf numFmtId="0" fontId="3" fillId="2" borderId="104" xfId="0" applyFont="1" applyFill="1" applyBorder="1" applyAlignment="1">
      <alignment horizontal="center" vertical="center" wrapText="1"/>
    </xf>
    <xf numFmtId="49" fontId="16" fillId="8" borderId="100" xfId="0" applyNumberFormat="1" applyFont="1" applyFill="1" applyBorder="1" applyAlignment="1">
      <alignment horizontal="left" vertical="center"/>
    </xf>
    <xf numFmtId="0" fontId="11" fillId="8" borderId="0" xfId="0" applyFont="1" applyFill="1" applyAlignment="1">
      <alignment vertical="center" wrapText="1"/>
    </xf>
    <xf numFmtId="0" fontId="77" fillId="8" borderId="0" xfId="0" applyFont="1" applyFill="1" applyAlignment="1">
      <alignment horizontal="center" vertical="center"/>
    </xf>
    <xf numFmtId="0" fontId="72" fillId="8" borderId="0" xfId="0" applyFont="1" applyFill="1" applyAlignment="1">
      <alignment horizontal="center" vertical="center" wrapText="1"/>
    </xf>
    <xf numFmtId="0" fontId="79" fillId="8" borderId="0" xfId="0" applyFont="1" applyFill="1" applyAlignment="1" applyProtection="1">
      <alignment horizontal="center" vertical="center" wrapText="1"/>
      <protection locked="0"/>
    </xf>
    <xf numFmtId="0" fontId="43" fillId="8" borderId="71" xfId="0" applyFont="1" applyFill="1" applyBorder="1" applyAlignment="1" applyProtection="1">
      <alignment vertical="center" wrapText="1"/>
      <protection locked="0"/>
    </xf>
    <xf numFmtId="0" fontId="9" fillId="8" borderId="0" xfId="0" applyFont="1" applyFill="1" applyAlignment="1">
      <alignment vertical="center" wrapText="1"/>
    </xf>
    <xf numFmtId="0" fontId="25" fillId="4" borderId="34" xfId="0" applyFont="1" applyFill="1" applyBorder="1" applyAlignment="1">
      <alignment horizontal="center" vertical="center" wrapText="1"/>
    </xf>
    <xf numFmtId="0" fontId="25" fillId="5" borderId="30" xfId="0" applyFont="1" applyFill="1" applyBorder="1" applyAlignment="1">
      <alignment horizontal="left" vertical="top" wrapText="1" indent="1"/>
    </xf>
    <xf numFmtId="0" fontId="25" fillId="4" borderId="30"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101" fillId="2" borderId="30" xfId="0" applyFont="1" applyFill="1" applyBorder="1" applyAlignment="1">
      <alignment horizontal="center" vertical="center" wrapText="1"/>
    </xf>
    <xf numFmtId="0" fontId="43" fillId="8" borderId="0" xfId="0" applyFont="1" applyFill="1" applyAlignment="1">
      <alignment horizontal="left" vertical="center"/>
    </xf>
    <xf numFmtId="2" fontId="11" fillId="8" borderId="0" xfId="0" applyNumberFormat="1" applyFont="1" applyFill="1" applyAlignment="1">
      <alignment horizontal="center" vertical="center"/>
    </xf>
    <xf numFmtId="164" fontId="60" fillId="8" borderId="0" xfId="0" applyNumberFormat="1" applyFont="1" applyFill="1" applyAlignment="1">
      <alignment horizontal="center" vertical="center"/>
    </xf>
    <xf numFmtId="0" fontId="139" fillId="0" borderId="71" xfId="0" applyFont="1" applyBorder="1" applyAlignment="1" applyProtection="1">
      <alignment horizontal="center" vertical="center"/>
      <protection locked="0"/>
    </xf>
    <xf numFmtId="49" fontId="16" fillId="8" borderId="105" xfId="0" applyNumberFormat="1" applyFont="1" applyFill="1" applyBorder="1" applyAlignment="1">
      <alignment vertical="center"/>
    </xf>
    <xf numFmtId="0" fontId="3" fillId="2" borderId="74" xfId="0" applyFont="1" applyFill="1" applyBorder="1" applyAlignment="1">
      <alignment horizontal="center" vertical="center" wrapText="1"/>
    </xf>
    <xf numFmtId="0" fontId="25" fillId="8" borderId="106" xfId="0" applyFont="1" applyFill="1" applyBorder="1" applyAlignment="1" applyProtection="1">
      <alignment vertical="top" wrapText="1"/>
      <protection locked="0"/>
    </xf>
    <xf numFmtId="0" fontId="101" fillId="8" borderId="106" xfId="0" applyFont="1" applyFill="1" applyBorder="1" applyAlignment="1">
      <alignment vertical="center" wrapText="1"/>
    </xf>
    <xf numFmtId="0" fontId="19" fillId="8" borderId="109" xfId="0" applyFont="1" applyFill="1" applyBorder="1" applyAlignment="1">
      <alignment vertical="center"/>
    </xf>
    <xf numFmtId="49" fontId="16" fillId="8" borderId="104" xfId="0" applyNumberFormat="1" applyFont="1" applyFill="1" applyBorder="1" applyAlignment="1">
      <alignment horizontal="left" vertical="center"/>
    </xf>
    <xf numFmtId="49" fontId="16" fillId="8" borderId="101" xfId="0" applyNumberFormat="1" applyFont="1" applyFill="1" applyBorder="1" applyAlignment="1">
      <alignment vertical="center"/>
    </xf>
    <xf numFmtId="0" fontId="25" fillId="5" borderId="30" xfId="0" applyFont="1" applyFill="1" applyBorder="1" applyAlignment="1">
      <alignment horizontal="left" vertical="top" wrapText="1"/>
    </xf>
    <xf numFmtId="0" fontId="25" fillId="5" borderId="30" xfId="0" applyFont="1" applyFill="1" applyBorder="1" applyAlignment="1" applyProtection="1">
      <alignment vertical="top" wrapText="1"/>
      <protection locked="0"/>
    </xf>
    <xf numFmtId="0" fontId="3" fillId="2" borderId="30" xfId="0" applyFont="1" applyFill="1" applyBorder="1" applyAlignment="1" applyProtection="1">
      <alignment horizontal="center" vertical="center" wrapText="1"/>
      <protection locked="0"/>
    </xf>
    <xf numFmtId="0" fontId="101" fillId="2" borderId="30" xfId="0" applyFont="1" applyFill="1" applyBorder="1" applyAlignment="1">
      <alignment vertical="center" wrapText="1"/>
    </xf>
    <xf numFmtId="0" fontId="69" fillId="0" borderId="30" xfId="0" applyFont="1" applyBorder="1" applyAlignment="1">
      <alignment horizontal="center" vertical="center"/>
    </xf>
    <xf numFmtId="0" fontId="19" fillId="0" borderId="30" xfId="0" applyFont="1" applyBorder="1" applyAlignment="1">
      <alignment horizontal="center" vertical="center"/>
    </xf>
    <xf numFmtId="0" fontId="139" fillId="0" borderId="107" xfId="0" applyFont="1" applyBorder="1" applyAlignment="1">
      <alignment horizontal="center" vertical="center"/>
    </xf>
    <xf numFmtId="0" fontId="101" fillId="2" borderId="36" xfId="0" applyFont="1" applyFill="1" applyBorder="1" applyAlignment="1">
      <alignment horizontal="center" vertical="center" wrapText="1"/>
    </xf>
    <xf numFmtId="0" fontId="101" fillId="2" borderId="6" xfId="0" applyFont="1" applyFill="1" applyBorder="1" applyAlignment="1">
      <alignment horizontal="center" vertical="center" wrapText="1"/>
    </xf>
    <xf numFmtId="0" fontId="101" fillId="2" borderId="14" xfId="0" applyFont="1" applyFill="1" applyBorder="1" applyAlignment="1">
      <alignment horizontal="center" vertical="center" wrapText="1"/>
    </xf>
    <xf numFmtId="0" fontId="3" fillId="2" borderId="86" xfId="0" applyFont="1" applyFill="1" applyBorder="1" applyAlignment="1">
      <alignment horizontal="center" vertical="center" wrapText="1"/>
    </xf>
    <xf numFmtId="0" fontId="60" fillId="0" borderId="30" xfId="0" applyFont="1" applyBorder="1" applyAlignment="1">
      <alignment horizontal="center" vertical="center"/>
    </xf>
    <xf numFmtId="0" fontId="11" fillId="0" borderId="110" xfId="0" applyFont="1" applyBorder="1" applyAlignment="1">
      <alignment horizontal="center" vertical="center"/>
    </xf>
    <xf numFmtId="0" fontId="18" fillId="2" borderId="6" xfId="0" applyFont="1" applyFill="1" applyBorder="1" applyAlignment="1">
      <alignment vertical="center" wrapText="1"/>
    </xf>
    <xf numFmtId="0" fontId="29" fillId="7" borderId="30" xfId="0" applyFont="1" applyFill="1" applyBorder="1" applyAlignment="1">
      <alignment horizontal="left" vertical="center" wrapText="1"/>
    </xf>
    <xf numFmtId="0" fontId="19" fillId="0" borderId="30" xfId="0" applyFont="1" applyBorder="1" applyAlignment="1">
      <alignment vertical="center" wrapText="1"/>
    </xf>
    <xf numFmtId="0" fontId="12" fillId="0" borderId="30" xfId="0" applyFont="1" applyBorder="1" applyAlignment="1">
      <alignment horizontal="justify" vertical="center"/>
    </xf>
    <xf numFmtId="0" fontId="25" fillId="8" borderId="0" xfId="0" applyFont="1" applyFill="1" applyAlignment="1">
      <alignment horizontal="center" vertical="center" wrapText="1"/>
    </xf>
    <xf numFmtId="0" fontId="18" fillId="8" borderId="0" xfId="0" applyFont="1" applyFill="1" applyAlignment="1">
      <alignment horizontal="center" vertical="center" wrapText="1"/>
    </xf>
    <xf numFmtId="0" fontId="18" fillId="8" borderId="0" xfId="0" applyFont="1" applyFill="1" applyAlignment="1">
      <alignment vertical="center" wrapText="1"/>
    </xf>
    <xf numFmtId="0" fontId="44" fillId="0" borderId="0" xfId="0" applyFont="1" applyAlignment="1" applyProtection="1">
      <alignment wrapText="1"/>
      <protection locked="0"/>
    </xf>
    <xf numFmtId="0" fontId="119" fillId="0" borderId="0" xfId="0" applyFont="1" applyAlignment="1" applyProtection="1">
      <alignment horizontal="left" indent="7"/>
      <protection locked="0"/>
    </xf>
    <xf numFmtId="0" fontId="27" fillId="0" borderId="0" xfId="0" applyFont="1" applyAlignment="1" applyProtection="1">
      <alignment horizontal="left"/>
      <protection locked="0"/>
    </xf>
    <xf numFmtId="0" fontId="27" fillId="0" borderId="0" xfId="0" applyFont="1"/>
    <xf numFmtId="0" fontId="25" fillId="0" borderId="0" xfId="0" applyFont="1" applyAlignment="1">
      <alignment horizontal="left" vertical="top" wrapText="1" indent="1"/>
    </xf>
    <xf numFmtId="0" fontId="25" fillId="0" borderId="0" xfId="0" applyFont="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0" fontId="18" fillId="0" borderId="0" xfId="0" applyFont="1" applyAlignment="1">
      <alignment vertical="center" wrapText="1"/>
    </xf>
    <xf numFmtId="0" fontId="18" fillId="4" borderId="84" xfId="0" applyFont="1" applyFill="1" applyBorder="1" applyAlignment="1">
      <alignment horizontal="center" vertical="center" wrapText="1"/>
    </xf>
    <xf numFmtId="0" fontId="3" fillId="2" borderId="101" xfId="0" applyFont="1" applyFill="1" applyBorder="1" applyAlignment="1">
      <alignment horizontal="center" vertical="center" wrapText="1"/>
    </xf>
    <xf numFmtId="0" fontId="11" fillId="0" borderId="73" xfId="0" applyFont="1" applyBorder="1" applyAlignment="1">
      <alignment horizontal="center" vertical="center"/>
    </xf>
    <xf numFmtId="49" fontId="16" fillId="0" borderId="0" xfId="0" applyNumberFormat="1" applyFont="1" applyAlignment="1">
      <alignment horizontal="left" vertical="center"/>
    </xf>
    <xf numFmtId="0" fontId="25" fillId="0" borderId="0" xfId="0" applyFont="1" applyAlignment="1">
      <alignment vertical="center" wrapText="1"/>
    </xf>
    <xf numFmtId="0" fontId="43" fillId="0" borderId="0" xfId="0" applyFont="1" applyAlignment="1" applyProtection="1">
      <alignment vertical="center" wrapText="1"/>
      <protection locked="0"/>
    </xf>
    <xf numFmtId="0" fontId="19" fillId="0" borderId="0" xfId="0" applyFont="1" applyAlignment="1">
      <alignment horizontal="left" vertical="center" wrapText="1"/>
    </xf>
    <xf numFmtId="0" fontId="82" fillId="0" borderId="0" xfId="0" applyFont="1" applyAlignment="1">
      <alignment horizontal="center" vertical="center"/>
    </xf>
    <xf numFmtId="0" fontId="139" fillId="0" borderId="0" xfId="0" applyFont="1" applyAlignment="1" applyProtection="1">
      <alignment horizontal="center" vertical="center"/>
      <protection locked="0"/>
    </xf>
    <xf numFmtId="49" fontId="82" fillId="0" borderId="0" xfId="0" applyNumberFormat="1" applyFont="1" applyAlignment="1">
      <alignment horizontal="center" vertical="center"/>
    </xf>
    <xf numFmtId="0" fontId="139" fillId="0" borderId="0" xfId="0" applyFont="1" applyAlignment="1">
      <alignment horizontal="center" vertical="center"/>
    </xf>
    <xf numFmtId="0" fontId="60" fillId="0" borderId="29" xfId="0" applyFont="1" applyBorder="1" applyAlignment="1">
      <alignment horizontal="center" vertical="center"/>
    </xf>
    <xf numFmtId="0" fontId="18" fillId="4" borderId="14"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60" fillId="8" borderId="0" xfId="0" applyFont="1" applyFill="1" applyAlignment="1">
      <alignment vertical="center"/>
    </xf>
    <xf numFmtId="0" fontId="3" fillId="2" borderId="6" xfId="0" applyFont="1" applyFill="1" applyBorder="1" applyAlignment="1">
      <alignment horizontal="center" vertical="center" wrapText="1"/>
    </xf>
    <xf numFmtId="0" fontId="101" fillId="2" borderId="6" xfId="0" applyFont="1" applyFill="1" applyBorder="1" applyAlignment="1" applyProtection="1">
      <alignment horizontal="center" vertical="center" wrapText="1"/>
      <protection locked="0"/>
    </xf>
    <xf numFmtId="0" fontId="3" fillId="2" borderId="37" xfId="0" applyFont="1" applyFill="1" applyBorder="1" applyAlignment="1">
      <alignment horizontal="center" vertical="center" wrapText="1"/>
    </xf>
    <xf numFmtId="0" fontId="19" fillId="0" borderId="30" xfId="0" applyFont="1" applyBorder="1" applyAlignment="1">
      <alignment vertical="top" wrapText="1"/>
    </xf>
    <xf numFmtId="0" fontId="9" fillId="8" borderId="30" xfId="0" applyFont="1" applyFill="1" applyBorder="1" applyAlignment="1" applyProtection="1">
      <alignment vertical="center" wrapText="1"/>
      <protection locked="0"/>
    </xf>
    <xf numFmtId="0" fontId="15" fillId="8" borderId="30" xfId="0" applyFont="1" applyFill="1" applyBorder="1" applyAlignment="1" applyProtection="1">
      <alignment vertical="center" wrapText="1"/>
      <protection locked="0"/>
    </xf>
    <xf numFmtId="0" fontId="15" fillId="8" borderId="30" xfId="0" applyFont="1" applyFill="1" applyBorder="1" applyAlignment="1" applyProtection="1">
      <alignment vertical="center"/>
      <protection locked="0"/>
    </xf>
    <xf numFmtId="0" fontId="12" fillId="0" borderId="30" xfId="0" applyFont="1" applyBorder="1" applyAlignment="1">
      <alignment vertical="center" wrapText="1"/>
    </xf>
    <xf numFmtId="0" fontId="2" fillId="0" borderId="0" xfId="0" applyFont="1" applyAlignment="1" applyProtection="1">
      <alignment wrapText="1"/>
      <protection locked="0"/>
    </xf>
    <xf numFmtId="0" fontId="3" fillId="0" borderId="0" xfId="0" applyFont="1" applyAlignment="1" applyProtection="1">
      <alignment horizontal="center" vertical="center" wrapText="1"/>
      <protection locked="0"/>
    </xf>
    <xf numFmtId="0" fontId="25" fillId="0" borderId="0" xfId="0" applyFont="1" applyAlignment="1">
      <alignment horizontal="center" vertical="center"/>
    </xf>
    <xf numFmtId="0" fontId="3" fillId="2" borderId="112" xfId="0" applyFont="1" applyFill="1" applyBorder="1" applyAlignment="1">
      <alignment horizontal="center" vertical="center" wrapText="1"/>
    </xf>
    <xf numFmtId="2" fontId="11" fillId="0" borderId="0" xfId="0" applyNumberFormat="1" applyFont="1" applyAlignment="1">
      <alignment horizontal="center" vertical="center"/>
    </xf>
    <xf numFmtId="49" fontId="16" fillId="8" borderId="0" xfId="0" applyNumberFormat="1" applyFont="1" applyFill="1" applyAlignment="1">
      <alignment horizontal="left" vertical="center"/>
    </xf>
    <xf numFmtId="0" fontId="25" fillId="8" borderId="0" xfId="0" applyFont="1" applyFill="1" applyAlignment="1">
      <alignment vertical="center" wrapText="1"/>
    </xf>
    <xf numFmtId="0" fontId="69" fillId="8" borderId="0" xfId="0" applyFont="1" applyFill="1" applyAlignment="1">
      <alignment horizontal="center" vertical="center"/>
    </xf>
    <xf numFmtId="0" fontId="19" fillId="8" borderId="0" xfId="0" applyFont="1" applyFill="1" applyAlignment="1">
      <alignment horizontal="center" vertical="center"/>
    </xf>
    <xf numFmtId="49" fontId="82" fillId="8" borderId="0" xfId="0" applyNumberFormat="1" applyFont="1" applyFill="1" applyAlignment="1">
      <alignment horizontal="center" vertical="center"/>
    </xf>
    <xf numFmtId="0" fontId="82" fillId="8" borderId="0" xfId="0" applyFont="1" applyFill="1" applyAlignment="1">
      <alignment horizontal="center" vertical="center"/>
    </xf>
    <xf numFmtId="0" fontId="101" fillId="8" borderId="0" xfId="0" applyFont="1" applyFill="1" applyAlignment="1">
      <alignment vertical="center" wrapText="1"/>
    </xf>
    <xf numFmtId="0" fontId="19" fillId="8" borderId="0" xfId="0" applyFont="1" applyFill="1" applyAlignment="1">
      <alignment vertical="center"/>
    </xf>
    <xf numFmtId="0" fontId="139" fillId="8" borderId="0" xfId="0" applyFont="1" applyFill="1" applyAlignment="1">
      <alignment horizontal="center" vertical="center"/>
    </xf>
    <xf numFmtId="49" fontId="16" fillId="8" borderId="84" xfId="0" applyNumberFormat="1" applyFont="1" applyFill="1" applyBorder="1" applyAlignment="1">
      <alignment horizontal="left" vertical="center"/>
    </xf>
    <xf numFmtId="0" fontId="25" fillId="5" borderId="84" xfId="0" applyFont="1" applyFill="1" applyBorder="1" applyAlignment="1">
      <alignment vertical="center" wrapText="1"/>
    </xf>
    <xf numFmtId="0" fontId="18" fillId="4" borderId="30" xfId="0" applyFont="1" applyFill="1" applyBorder="1" applyAlignment="1">
      <alignment horizontal="center" vertical="center" wrapText="1"/>
    </xf>
    <xf numFmtId="0" fontId="71" fillId="0" borderId="30" xfId="0" applyFont="1" applyBorder="1" applyAlignment="1">
      <alignment horizontal="center" vertical="center"/>
    </xf>
    <xf numFmtId="0" fontId="19" fillId="0" borderId="33" xfId="0" applyFont="1" applyBorder="1" applyAlignment="1">
      <alignment vertical="top" wrapText="1"/>
    </xf>
    <xf numFmtId="0" fontId="9" fillId="8" borderId="32" xfId="0" applyFont="1" applyFill="1" applyBorder="1" applyAlignment="1" applyProtection="1">
      <alignment vertical="center" wrapText="1"/>
      <protection locked="0"/>
    </xf>
    <xf numFmtId="0" fontId="15" fillId="8" borderId="32" xfId="0" applyFont="1" applyFill="1" applyBorder="1" applyAlignment="1" applyProtection="1">
      <alignment vertical="center" wrapText="1"/>
      <protection locked="0"/>
    </xf>
    <xf numFmtId="0" fontId="15" fillId="8" borderId="32" xfId="0" applyFont="1" applyFill="1" applyBorder="1" applyAlignment="1" applyProtection="1">
      <alignment vertical="center"/>
      <protection locked="0"/>
    </xf>
    <xf numFmtId="0" fontId="19" fillId="0" borderId="28" xfId="0" applyFont="1" applyBorder="1" applyAlignment="1">
      <alignment vertical="top" wrapText="1"/>
    </xf>
    <xf numFmtId="0" fontId="90" fillId="8" borderId="47" xfId="0" applyFont="1" applyFill="1" applyBorder="1" applyAlignment="1">
      <alignment vertical="center" wrapText="1"/>
    </xf>
    <xf numFmtId="1" fontId="71" fillId="8" borderId="47" xfId="0" applyNumberFormat="1" applyFont="1" applyFill="1" applyBorder="1" applyAlignment="1">
      <alignment horizontal="center" vertical="center"/>
    </xf>
    <xf numFmtId="0" fontId="11" fillId="8" borderId="47" xfId="0" applyFont="1" applyFill="1" applyBorder="1" applyAlignment="1">
      <alignment horizontal="center" vertical="center"/>
    </xf>
    <xf numFmtId="0" fontId="44" fillId="8" borderId="0" xfId="0" applyFont="1" applyFill="1" applyAlignment="1">
      <alignment horizontal="center" vertical="center"/>
    </xf>
    <xf numFmtId="0" fontId="3" fillId="8" borderId="0" xfId="0" applyFont="1" applyFill="1" applyAlignment="1">
      <alignment horizontal="center" vertical="center"/>
    </xf>
    <xf numFmtId="1" fontId="71" fillId="8" borderId="0" xfId="0" applyNumberFormat="1" applyFont="1" applyFill="1" applyAlignment="1">
      <alignment horizontal="center" vertical="center"/>
    </xf>
    <xf numFmtId="0" fontId="127" fillId="8" borderId="0" xfId="0" applyFont="1" applyFill="1" applyAlignment="1">
      <alignment horizontal="center" vertical="center"/>
    </xf>
    <xf numFmtId="0" fontId="78" fillId="8" borderId="0" xfId="0" applyFont="1" applyFill="1" applyAlignment="1">
      <alignment horizontal="center" vertical="center" wrapText="1"/>
    </xf>
    <xf numFmtId="0" fontId="14" fillId="8" borderId="81" xfId="0" applyFont="1" applyFill="1" applyBorder="1" applyAlignment="1">
      <alignment horizontal="center" vertical="center"/>
    </xf>
    <xf numFmtId="0" fontId="14" fillId="8" borderId="46" xfId="0" applyFont="1" applyFill="1" applyBorder="1" applyAlignment="1">
      <alignment horizontal="center" vertical="center"/>
    </xf>
    <xf numFmtId="0" fontId="44" fillId="8" borderId="0" xfId="0" applyFont="1" applyFill="1" applyAlignment="1" applyProtection="1">
      <alignment horizontal="left" vertical="center" wrapText="1"/>
      <protection locked="0"/>
    </xf>
    <xf numFmtId="0" fontId="141" fillId="8" borderId="0" xfId="0" applyFont="1" applyFill="1" applyAlignment="1" applyProtection="1">
      <alignment horizontal="center" vertical="center"/>
      <protection locked="0"/>
    </xf>
    <xf numFmtId="0" fontId="140" fillId="8" borderId="0" xfId="0" applyFont="1" applyFill="1" applyAlignment="1" applyProtection="1">
      <alignment horizontal="center" vertical="center" wrapText="1"/>
      <protection locked="0"/>
    </xf>
    <xf numFmtId="0" fontId="8" fillId="8" borderId="0" xfId="0" applyFont="1" applyFill="1" applyAlignment="1" applyProtection="1">
      <alignment vertical="center"/>
      <protection locked="0"/>
    </xf>
    <xf numFmtId="0" fontId="72" fillId="8" borderId="0" xfId="0" applyFont="1" applyFill="1" applyAlignment="1">
      <alignment vertical="center" wrapText="1"/>
    </xf>
    <xf numFmtId="0" fontId="77" fillId="8" borderId="0" xfId="0" applyFont="1" applyFill="1" applyAlignment="1">
      <alignment vertical="center" wrapText="1"/>
    </xf>
    <xf numFmtId="2" fontId="11" fillId="8" borderId="0" xfId="0" applyNumberFormat="1" applyFont="1" applyFill="1" applyAlignment="1" applyProtection="1">
      <alignment horizontal="center" vertical="center"/>
      <protection locked="0"/>
    </xf>
    <xf numFmtId="0" fontId="48" fillId="8" borderId="0" xfId="0" applyFont="1" applyFill="1" applyAlignment="1" applyProtection="1">
      <alignment horizontal="center" vertical="center" wrapText="1"/>
      <protection locked="0"/>
    </xf>
    <xf numFmtId="0" fontId="36" fillId="8" borderId="0" xfId="0" applyFont="1" applyFill="1" applyAlignment="1" applyProtection="1">
      <alignment horizontal="center" vertical="center" wrapText="1"/>
      <protection locked="0"/>
    </xf>
    <xf numFmtId="0" fontId="71" fillId="8" borderId="81" xfId="0" applyFont="1" applyFill="1" applyBorder="1" applyAlignment="1">
      <alignment horizontal="center" vertical="center" wrapText="1"/>
    </xf>
    <xf numFmtId="0" fontId="71" fillId="8" borderId="46" xfId="0" applyFont="1" applyFill="1" applyBorder="1" applyAlignment="1">
      <alignment horizontal="center" vertical="center" wrapText="1"/>
    </xf>
    <xf numFmtId="0" fontId="44" fillId="15" borderId="0" xfId="0" applyFont="1" applyFill="1" applyAlignment="1">
      <alignment vertical="center" wrapText="1"/>
    </xf>
    <xf numFmtId="0" fontId="10" fillId="8" borderId="0" xfId="0" applyFont="1" applyFill="1" applyAlignment="1">
      <alignment vertical="center" wrapText="1"/>
    </xf>
    <xf numFmtId="0" fontId="10" fillId="8" borderId="0" xfId="0" applyFont="1" applyFill="1" applyAlignment="1" applyProtection="1">
      <alignment horizontal="left" vertical="center"/>
      <protection locked="0"/>
    </xf>
    <xf numFmtId="0" fontId="131" fillId="8" borderId="0" xfId="0" applyFont="1" applyFill="1" applyAlignment="1">
      <alignment vertical="center"/>
    </xf>
    <xf numFmtId="0" fontId="10" fillId="8" borderId="0" xfId="0" applyFont="1" applyFill="1" applyAlignment="1" applyProtection="1">
      <alignment horizontal="center"/>
      <protection locked="0"/>
    </xf>
    <xf numFmtId="0" fontId="70" fillId="8" borderId="0" xfId="0" applyFont="1" applyFill="1" applyAlignment="1">
      <alignment horizontal="center" vertical="center"/>
    </xf>
    <xf numFmtId="0" fontId="70" fillId="8" borderId="0" xfId="0" applyFont="1" applyFill="1" applyProtection="1">
      <protection locked="0"/>
    </xf>
    <xf numFmtId="0" fontId="70" fillId="8" borderId="0" xfId="0" applyFont="1" applyFill="1" applyAlignment="1" applyProtection="1">
      <alignment horizontal="center"/>
      <protection locked="0"/>
    </xf>
    <xf numFmtId="0" fontId="47" fillId="3" borderId="115" xfId="0" applyFont="1" applyFill="1" applyBorder="1" applyAlignment="1" applyProtection="1">
      <alignment vertical="center"/>
      <protection locked="0"/>
    </xf>
    <xf numFmtId="0" fontId="25" fillId="3" borderId="116" xfId="0" applyFont="1" applyFill="1" applyBorder="1" applyAlignment="1">
      <alignment horizontal="center" vertical="center" wrapText="1"/>
    </xf>
    <xf numFmtId="0" fontId="76" fillId="9" borderId="8" xfId="0" applyFont="1" applyFill="1" applyBorder="1" applyAlignment="1" applyProtection="1">
      <alignment horizontal="left" vertical="center" wrapText="1"/>
      <protection locked="0"/>
    </xf>
    <xf numFmtId="0" fontId="3" fillId="9" borderId="8" xfId="0" applyFont="1" applyFill="1" applyBorder="1" applyAlignment="1" applyProtection="1">
      <alignment horizontal="center" vertical="center" wrapText="1"/>
      <protection locked="0"/>
    </xf>
    <xf numFmtId="0" fontId="71" fillId="7" borderId="81" xfId="0" applyFont="1" applyFill="1" applyBorder="1" applyAlignment="1">
      <alignment horizontal="left" vertical="center" wrapText="1"/>
    </xf>
    <xf numFmtId="0" fontId="11" fillId="7" borderId="46" xfId="0" applyFont="1" applyFill="1" applyBorder="1" applyAlignment="1">
      <alignment horizontal="left" vertical="center" wrapText="1"/>
    </xf>
    <xf numFmtId="0" fontId="11" fillId="7" borderId="46" xfId="0" applyFont="1" applyFill="1" applyBorder="1" applyAlignment="1">
      <alignment horizontal="left" wrapText="1"/>
    </xf>
    <xf numFmtId="0" fontId="11" fillId="7" borderId="82" xfId="0" applyFont="1" applyFill="1" applyBorder="1" applyAlignment="1" applyProtection="1">
      <alignment horizontal="left" vertical="center" wrapText="1"/>
      <protection locked="0"/>
    </xf>
    <xf numFmtId="0" fontId="11" fillId="7" borderId="81" xfId="0" applyFont="1" applyFill="1" applyBorder="1" applyAlignment="1">
      <alignment horizontal="justify" vertical="center"/>
    </xf>
    <xf numFmtId="0" fontId="142" fillId="7" borderId="46" xfId="0" applyFont="1" applyFill="1" applyBorder="1" applyAlignment="1" applyProtection="1">
      <alignment horizontal="left" vertical="center" wrapText="1"/>
      <protection locked="0"/>
    </xf>
    <xf numFmtId="0" fontId="11" fillId="7" borderId="46" xfId="0" applyFont="1" applyFill="1" applyBorder="1" applyAlignment="1">
      <alignment horizontal="justify" vertical="center"/>
    </xf>
    <xf numFmtId="0" fontId="11" fillId="7" borderId="82" xfId="0" applyFont="1" applyFill="1" applyBorder="1" applyAlignment="1">
      <alignment horizontal="justify" vertical="center"/>
    </xf>
    <xf numFmtId="0" fontId="11" fillId="7" borderId="46" xfId="0" applyFont="1" applyFill="1" applyBorder="1" applyAlignment="1">
      <alignment vertical="center" wrapText="1"/>
    </xf>
    <xf numFmtId="0" fontId="11" fillId="7" borderId="46" xfId="0" applyFont="1" applyFill="1" applyBorder="1" applyAlignment="1">
      <alignment horizontal="justify" vertical="center" wrapText="1"/>
    </xf>
    <xf numFmtId="0" fontId="11" fillId="7" borderId="57" xfId="0" applyFont="1" applyFill="1" applyBorder="1" applyAlignment="1">
      <alignment vertical="center" wrapText="1"/>
    </xf>
    <xf numFmtId="0" fontId="44" fillId="8" borderId="0" xfId="0" applyFont="1" applyFill="1" applyAlignment="1" applyProtection="1">
      <alignment horizontal="center" vertical="center"/>
      <protection locked="0"/>
    </xf>
    <xf numFmtId="0" fontId="3" fillId="9" borderId="0" xfId="0" applyFont="1" applyFill="1" applyAlignment="1" applyProtection="1">
      <alignment horizontal="center" vertical="center" wrapText="1"/>
      <protection locked="0"/>
    </xf>
    <xf numFmtId="0" fontId="75" fillId="9" borderId="0" xfId="0" applyFont="1" applyFill="1" applyAlignment="1" applyProtection="1">
      <alignment horizontal="left" vertical="center" wrapText="1"/>
      <protection locked="0"/>
    </xf>
    <xf numFmtId="0" fontId="3" fillId="8" borderId="0" xfId="0" applyFont="1" applyFill="1" applyAlignment="1" applyProtection="1">
      <alignment horizontal="center" vertical="center" wrapText="1"/>
      <protection locked="0"/>
    </xf>
    <xf numFmtId="0" fontId="75" fillId="8" borderId="0" xfId="0" applyFont="1" applyFill="1" applyAlignment="1" applyProtection="1">
      <alignment horizontal="left" vertical="center" wrapText="1"/>
      <protection locked="0"/>
    </xf>
    <xf numFmtId="0" fontId="127"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wrapText="1"/>
      <protection locked="0"/>
    </xf>
    <xf numFmtId="0" fontId="19" fillId="8" borderId="0" xfId="0" applyFont="1" applyFill="1" applyAlignment="1">
      <alignment horizontal="center" vertical="center" wrapText="1"/>
    </xf>
    <xf numFmtId="0" fontId="143" fillId="7" borderId="78" xfId="0" applyFont="1" applyFill="1" applyBorder="1" applyAlignment="1">
      <alignment horizontal="center" vertical="center" wrapText="1"/>
    </xf>
    <xf numFmtId="0" fontId="143" fillId="7" borderId="71" xfId="0" applyFont="1" applyFill="1" applyBorder="1" applyAlignment="1">
      <alignment horizontal="center" vertical="center" wrapText="1"/>
    </xf>
    <xf numFmtId="0" fontId="143" fillId="7" borderId="117" xfId="0" applyFont="1" applyFill="1" applyBorder="1" applyAlignment="1">
      <alignment horizontal="center" vertical="center" wrapText="1"/>
    </xf>
    <xf numFmtId="0" fontId="144" fillId="7" borderId="117" xfId="0" applyFont="1" applyFill="1" applyBorder="1" applyProtection="1">
      <protection locked="0"/>
    </xf>
    <xf numFmtId="0" fontId="144" fillId="7" borderId="0" xfId="0" applyFont="1" applyFill="1" applyAlignment="1" applyProtection="1">
      <alignment horizontal="center"/>
      <protection locked="0"/>
    </xf>
    <xf numFmtId="0" fontId="143" fillId="7" borderId="71" xfId="0" applyFont="1" applyFill="1" applyBorder="1" applyAlignment="1">
      <alignment horizontal="left" vertical="center" wrapText="1"/>
    </xf>
    <xf numFmtId="0" fontId="143" fillId="7" borderId="114" xfId="0" applyFont="1" applyFill="1" applyBorder="1" applyAlignment="1">
      <alignment horizontal="center" vertical="center" wrapText="1"/>
    </xf>
    <xf numFmtId="0" fontId="143" fillId="7" borderId="72" xfId="0" applyFont="1" applyFill="1" applyBorder="1" applyAlignment="1">
      <alignment horizontal="left" vertical="center" wrapText="1"/>
    </xf>
    <xf numFmtId="0" fontId="143" fillId="7" borderId="72" xfId="0" applyFont="1" applyFill="1" applyBorder="1" applyAlignment="1">
      <alignment horizontal="center" vertical="center" wrapText="1"/>
    </xf>
    <xf numFmtId="0" fontId="11" fillId="7" borderId="45" xfId="0" applyFont="1" applyFill="1" applyBorder="1" applyAlignment="1">
      <alignment vertical="center" wrapText="1"/>
    </xf>
    <xf numFmtId="0" fontId="143" fillId="7" borderId="114" xfId="0" applyFont="1" applyFill="1" applyBorder="1" applyAlignment="1">
      <alignment horizontal="left" vertical="center" wrapText="1"/>
    </xf>
    <xf numFmtId="0" fontId="0" fillId="8" borderId="46" xfId="0" applyFill="1" applyBorder="1" applyAlignment="1" applyProtection="1">
      <alignment horizontal="center"/>
      <protection locked="0"/>
    </xf>
    <xf numFmtId="0" fontId="37" fillId="8" borderId="0" xfId="0" applyFont="1" applyFill="1" applyAlignment="1" applyProtection="1">
      <alignment horizontal="center" vertical="center"/>
      <protection locked="0"/>
    </xf>
    <xf numFmtId="0" fontId="134" fillId="8" borderId="0" xfId="0" applyFont="1" applyFill="1" applyAlignment="1">
      <alignment horizontal="left" vertical="center" wrapText="1"/>
    </xf>
    <xf numFmtId="0" fontId="134" fillId="8" borderId="0" xfId="0" applyFont="1" applyFill="1" applyAlignment="1" applyProtection="1">
      <alignment horizontal="left" vertical="center"/>
      <protection locked="0"/>
    </xf>
    <xf numFmtId="0" fontId="90" fillId="7" borderId="46" xfId="0" applyFont="1" applyFill="1" applyBorder="1" applyAlignment="1">
      <alignment horizontal="center" vertical="center" wrapText="1"/>
    </xf>
    <xf numFmtId="0" fontId="0" fillId="9" borderId="24" xfId="0" applyFill="1" applyBorder="1" applyAlignment="1">
      <alignment horizontal="center" vertical="center" wrapText="1"/>
    </xf>
    <xf numFmtId="0" fontId="90" fillId="7" borderId="45" xfId="0" applyFont="1" applyFill="1" applyBorder="1" applyAlignment="1">
      <alignment horizontal="center" vertical="center" wrapText="1"/>
    </xf>
    <xf numFmtId="0" fontId="27" fillId="10" borderId="46" xfId="0" applyFont="1" applyFill="1" applyBorder="1" applyAlignment="1" applyProtection="1">
      <alignment horizontal="center" vertical="center"/>
      <protection locked="0"/>
    </xf>
    <xf numFmtId="0" fontId="27" fillId="10" borderId="47" xfId="0" applyFont="1" applyFill="1" applyBorder="1" applyAlignment="1" applyProtection="1">
      <alignment horizontal="center" vertical="center"/>
      <protection locked="0"/>
    </xf>
    <xf numFmtId="0" fontId="134" fillId="8" borderId="46" xfId="0" applyFont="1" applyFill="1" applyBorder="1" applyAlignment="1" applyProtection="1">
      <alignment horizontal="center" vertical="center"/>
      <protection locked="0"/>
    </xf>
    <xf numFmtId="0" fontId="27" fillId="8" borderId="0" xfId="0" applyFont="1" applyFill="1" applyAlignment="1" applyProtection="1">
      <alignment vertical="center"/>
      <protection locked="0"/>
    </xf>
    <xf numFmtId="0" fontId="14" fillId="7" borderId="58" xfId="0" applyFont="1" applyFill="1" applyBorder="1" applyAlignment="1">
      <alignment horizontal="center" vertical="center"/>
    </xf>
    <xf numFmtId="0" fontId="145" fillId="7" borderId="71" xfId="0" applyFont="1" applyFill="1" applyBorder="1" applyAlignment="1">
      <alignment horizontal="center" vertical="center"/>
    </xf>
    <xf numFmtId="0" fontId="145" fillId="7" borderId="58" xfId="0" applyFont="1" applyFill="1" applyBorder="1" applyAlignment="1">
      <alignment horizontal="center" vertical="center"/>
    </xf>
    <xf numFmtId="0" fontId="11" fillId="7" borderId="118" xfId="0" applyFont="1" applyFill="1" applyBorder="1" applyAlignment="1" applyProtection="1">
      <alignment vertical="center" wrapText="1"/>
      <protection locked="0"/>
    </xf>
    <xf numFmtId="0" fontId="11" fillId="7" borderId="119" xfId="0" applyFont="1" applyFill="1" applyBorder="1" applyAlignment="1" applyProtection="1">
      <alignment vertical="center" wrapText="1"/>
      <protection locked="0"/>
    </xf>
    <xf numFmtId="0" fontId="71" fillId="7" borderId="119" xfId="0" applyFont="1" applyFill="1" applyBorder="1" applyAlignment="1" applyProtection="1">
      <alignment vertical="center" wrapText="1"/>
      <protection locked="0"/>
    </xf>
    <xf numFmtId="0" fontId="71" fillId="7" borderId="119" xfId="0" applyFont="1" applyFill="1" applyBorder="1" applyAlignment="1">
      <alignment vertical="center" wrapText="1"/>
    </xf>
    <xf numFmtId="0" fontId="70" fillId="8" borderId="17" xfId="0" applyFont="1" applyFill="1" applyBorder="1" applyAlignment="1">
      <alignment horizontal="center" vertical="center"/>
    </xf>
    <xf numFmtId="0" fontId="0" fillId="9" borderId="0" xfId="0" applyFill="1" applyAlignment="1" applyProtection="1">
      <alignment horizontal="center"/>
      <protection locked="0"/>
    </xf>
    <xf numFmtId="0" fontId="11" fillId="7" borderId="58" xfId="0" applyFont="1" applyFill="1" applyBorder="1" applyAlignment="1">
      <alignment horizontal="left" vertical="center" wrapText="1"/>
    </xf>
    <xf numFmtId="0" fontId="146" fillId="7" borderId="58" xfId="0" applyFont="1" applyFill="1" applyBorder="1" applyAlignment="1">
      <alignment horizontal="left" vertical="center" wrapText="1"/>
    </xf>
    <xf numFmtId="0" fontId="71" fillId="7" borderId="58" xfId="0" applyFont="1" applyFill="1" applyBorder="1" applyAlignment="1">
      <alignment horizontal="left" vertical="center" wrapText="1"/>
    </xf>
    <xf numFmtId="0" fontId="71" fillId="7" borderId="58" xfId="0" applyFont="1" applyFill="1" applyBorder="1" applyAlignment="1">
      <alignment horizontal="left" vertical="center"/>
    </xf>
    <xf numFmtId="0" fontId="11" fillId="7" borderId="58" xfId="0" applyFont="1" applyFill="1" applyBorder="1" applyAlignment="1">
      <alignment horizontal="left" vertical="center"/>
    </xf>
    <xf numFmtId="0" fontId="76" fillId="8" borderId="0" xfId="0" applyFont="1" applyFill="1" applyAlignment="1" applyProtection="1">
      <alignment horizontal="left" vertical="center" wrapText="1"/>
      <protection locked="0"/>
    </xf>
    <xf numFmtId="0" fontId="11" fillId="7" borderId="58" xfId="0" applyFont="1" applyFill="1" applyBorder="1" applyAlignment="1">
      <alignment horizontal="justify" vertical="center"/>
    </xf>
    <xf numFmtId="0" fontId="0" fillId="7" borderId="71" xfId="0" applyFill="1" applyBorder="1" applyAlignment="1" applyProtection="1">
      <alignment horizontal="center" vertical="center"/>
      <protection locked="0"/>
    </xf>
    <xf numFmtId="0" fontId="66" fillId="7" borderId="71" xfId="0" applyFont="1" applyFill="1" applyBorder="1" applyAlignment="1" applyProtection="1">
      <alignment horizontal="center" vertical="center"/>
      <protection locked="0"/>
    </xf>
    <xf numFmtId="0" fontId="10" fillId="8" borderId="46" xfId="0" applyFont="1" applyFill="1" applyBorder="1" applyAlignment="1" applyProtection="1">
      <alignment horizontal="center" vertical="center" wrapText="1"/>
      <protection locked="0"/>
    </xf>
    <xf numFmtId="0" fontId="90" fillId="9" borderId="0" xfId="0" applyFont="1" applyFill="1" applyAlignment="1">
      <alignment horizontal="center" vertical="center" wrapText="1"/>
    </xf>
    <xf numFmtId="0" fontId="71" fillId="7" borderId="58" xfId="0" applyFont="1" applyFill="1" applyBorder="1" applyAlignment="1">
      <alignment horizontal="left" vertical="top" wrapText="1"/>
    </xf>
    <xf numFmtId="0" fontId="11" fillId="7" borderId="28" xfId="0" applyFont="1" applyFill="1" applyBorder="1" applyAlignment="1" applyProtection="1">
      <alignment vertical="center" wrapText="1"/>
      <protection locked="0"/>
    </xf>
    <xf numFmtId="0" fontId="14" fillId="7" borderId="30" xfId="0" applyFont="1" applyFill="1" applyBorder="1" applyAlignment="1">
      <alignment horizontal="center" vertical="center"/>
    </xf>
    <xf numFmtId="0" fontId="145" fillId="7" borderId="30" xfId="0" applyFont="1" applyFill="1" applyBorder="1" applyAlignment="1">
      <alignment horizontal="center" vertical="center"/>
    </xf>
    <xf numFmtId="0" fontId="71" fillId="7" borderId="28" xfId="0" applyFont="1" applyFill="1" applyBorder="1" applyAlignment="1" applyProtection="1">
      <alignment vertical="center" wrapText="1"/>
      <protection locked="0"/>
    </xf>
    <xf numFmtId="0" fontId="71" fillId="7" borderId="28" xfId="0" applyFont="1" applyFill="1" applyBorder="1" applyAlignment="1">
      <alignment horizontal="left" vertical="center" wrapText="1"/>
    </xf>
    <xf numFmtId="0" fontId="10" fillId="7" borderId="40" xfId="0" applyFont="1" applyFill="1" applyBorder="1" applyAlignment="1" applyProtection="1">
      <alignment vertical="top" wrapText="1"/>
      <protection locked="0"/>
    </xf>
    <xf numFmtId="0" fontId="0" fillId="7" borderId="43" xfId="0" applyFill="1" applyBorder="1" applyProtection="1">
      <protection locked="0"/>
    </xf>
    <xf numFmtId="0" fontId="134" fillId="8" borderId="82" xfId="0" applyFont="1" applyFill="1" applyBorder="1" applyAlignment="1" applyProtection="1">
      <alignment horizontal="center" vertical="center"/>
      <protection locked="0"/>
    </xf>
    <xf numFmtId="0" fontId="147" fillId="7" borderId="30" xfId="0" applyFont="1" applyFill="1" applyBorder="1" applyAlignment="1">
      <alignment horizontal="center" vertical="center" wrapText="1"/>
    </xf>
    <xf numFmtId="0" fontId="147" fillId="7" borderId="71" xfId="0" applyFont="1" applyFill="1" applyBorder="1" applyAlignment="1">
      <alignment horizontal="center" vertical="center" wrapText="1"/>
    </xf>
    <xf numFmtId="0" fontId="147" fillId="7" borderId="43" xfId="0" applyFont="1" applyFill="1" applyBorder="1" applyAlignment="1">
      <alignment horizontal="center" vertical="center" wrapText="1"/>
    </xf>
    <xf numFmtId="0" fontId="11" fillId="7" borderId="120" xfId="0" applyFont="1" applyFill="1" applyBorder="1" applyAlignment="1">
      <alignment horizontal="justify" vertical="center"/>
    </xf>
    <xf numFmtId="0" fontId="147" fillId="7" borderId="117" xfId="0" applyFont="1" applyFill="1" applyBorder="1" applyAlignment="1">
      <alignment horizontal="center" vertical="center" wrapText="1"/>
    </xf>
    <xf numFmtId="0" fontId="147" fillId="7" borderId="121" xfId="0" applyFont="1" applyFill="1" applyBorder="1" applyAlignment="1">
      <alignment horizontal="center" vertical="center" wrapText="1"/>
    </xf>
    <xf numFmtId="0" fontId="90" fillId="7" borderId="82" xfId="0" applyFont="1" applyFill="1" applyBorder="1" applyAlignment="1">
      <alignment horizontal="center" vertical="center" wrapText="1"/>
    </xf>
    <xf numFmtId="0" fontId="43" fillId="8" borderId="0" xfId="0" applyFont="1" applyFill="1" applyAlignment="1">
      <alignment horizontal="left" vertical="center" wrapText="1"/>
    </xf>
    <xf numFmtId="0" fontId="65" fillId="8" borderId="0" xfId="0" applyFont="1" applyFill="1" applyAlignment="1">
      <alignment horizontal="left" wrapText="1"/>
    </xf>
    <xf numFmtId="0" fontId="11" fillId="7" borderId="28" xfId="0" applyFont="1" applyFill="1" applyBorder="1" applyAlignment="1">
      <alignment horizontal="left" vertical="center" wrapText="1"/>
    </xf>
    <xf numFmtId="0" fontId="11" fillId="7" borderId="28" xfId="0" applyFont="1" applyFill="1" applyBorder="1" applyAlignment="1">
      <alignment horizontal="left" wrapText="1"/>
    </xf>
    <xf numFmtId="0" fontId="10" fillId="7" borderId="40" xfId="0" applyFont="1" applyFill="1" applyBorder="1" applyAlignment="1" applyProtection="1">
      <alignment vertical="center" wrapText="1"/>
      <protection locked="0"/>
    </xf>
    <xf numFmtId="0" fontId="35" fillId="7" borderId="24" xfId="0" applyFont="1" applyFill="1" applyBorder="1" applyAlignment="1">
      <alignment horizontal="center" vertical="center"/>
    </xf>
    <xf numFmtId="0" fontId="35" fillId="7" borderId="24" xfId="0" applyFont="1" applyFill="1" applyBorder="1" applyAlignment="1">
      <alignment horizontal="center" vertical="center" wrapText="1"/>
    </xf>
    <xf numFmtId="0" fontId="43" fillId="0" borderId="7" xfId="0" applyFont="1" applyBorder="1" applyAlignment="1">
      <alignment horizontal="left" vertical="center" indent="1"/>
    </xf>
    <xf numFmtId="0" fontId="43" fillId="0" borderId="7" xfId="0" applyFont="1" applyBorder="1" applyAlignment="1">
      <alignment horizontal="left" vertical="center"/>
    </xf>
    <xf numFmtId="0" fontId="43" fillId="0" borderId="0" xfId="0" applyFont="1" applyAlignment="1">
      <alignment horizontal="left" vertical="center" indent="1"/>
    </xf>
    <xf numFmtId="0" fontId="43" fillId="0" borderId="21" xfId="0" applyFont="1" applyBorder="1" applyAlignment="1">
      <alignment horizontal="left" vertical="center" indent="1"/>
    </xf>
    <xf numFmtId="0" fontId="43" fillId="0" borderId="21" xfId="0" applyFont="1" applyBorder="1" applyAlignment="1">
      <alignment horizontal="left" vertical="center"/>
    </xf>
    <xf numFmtId="0" fontId="9" fillId="8" borderId="0" xfId="0" applyFont="1" applyFill="1" applyAlignment="1">
      <alignment horizontal="center" vertical="center" wrapText="1"/>
    </xf>
    <xf numFmtId="0" fontId="148" fillId="8" borderId="0" xfId="0" applyFont="1" applyFill="1" applyAlignment="1" applyProtection="1">
      <alignment horizontal="center"/>
      <protection locked="0"/>
    </xf>
    <xf numFmtId="0" fontId="27" fillId="8" borderId="0" xfId="0" applyFont="1" applyFill="1" applyAlignment="1" applyProtection="1">
      <alignment horizontal="center" vertical="center"/>
      <protection locked="0"/>
    </xf>
    <xf numFmtId="0" fontId="27" fillId="8" borderId="0" xfId="0" applyFont="1" applyFill="1" applyAlignment="1">
      <alignment horizontal="center" vertical="center"/>
    </xf>
    <xf numFmtId="0" fontId="149" fillId="8" borderId="0" xfId="0" applyFont="1" applyFill="1" applyAlignment="1">
      <alignment wrapText="1"/>
    </xf>
    <xf numFmtId="0" fontId="47" fillId="8" borderId="0" xfId="0" applyFont="1" applyFill="1" applyAlignment="1">
      <alignment horizontal="center"/>
    </xf>
    <xf numFmtId="0" fontId="44" fillId="0" borderId="0" xfId="0" applyFont="1" applyAlignment="1">
      <alignment horizontal="center" vertical="center" wrapText="1"/>
    </xf>
    <xf numFmtId="0" fontId="149" fillId="0" borderId="0" xfId="0" applyFont="1" applyAlignment="1">
      <alignment horizontal="left"/>
    </xf>
    <xf numFmtId="0" fontId="25" fillId="8" borderId="0" xfId="0" applyFont="1" applyFill="1" applyAlignment="1" applyProtection="1">
      <alignment horizontal="center" vertical="center"/>
      <protection locked="0"/>
    </xf>
    <xf numFmtId="0" fontId="37" fillId="8" borderId="0" xfId="0" applyFont="1" applyFill="1" applyAlignment="1">
      <alignment vertical="center" wrapText="1"/>
    </xf>
    <xf numFmtId="0" fontId="44" fillId="8" borderId="0" xfId="0" applyFont="1" applyFill="1" applyAlignment="1">
      <alignment horizontal="center"/>
    </xf>
    <xf numFmtId="0" fontId="37" fillId="8" borderId="0" xfId="0" applyFont="1" applyFill="1" applyAlignment="1">
      <alignment horizontal="center" vertical="center"/>
    </xf>
    <xf numFmtId="0" fontId="51" fillId="8" borderId="0" xfId="0" applyFont="1" applyFill="1" applyAlignment="1" applyProtection="1">
      <alignment horizontal="center" vertical="center"/>
      <protection locked="0"/>
    </xf>
    <xf numFmtId="0" fontId="92" fillId="8" borderId="0" xfId="0" applyFont="1" applyFill="1" applyAlignment="1" applyProtection="1">
      <alignment horizontal="center" vertical="center"/>
      <protection locked="0"/>
    </xf>
    <xf numFmtId="0" fontId="37" fillId="8" borderId="0" xfId="0" applyFont="1" applyFill="1" applyAlignment="1" applyProtection="1">
      <alignment vertical="center"/>
      <protection locked="0"/>
    </xf>
    <xf numFmtId="0" fontId="122" fillId="8" borderId="0" xfId="0" applyFont="1" applyFill="1" applyAlignment="1" applyProtection="1">
      <alignment horizontal="center"/>
      <protection locked="0"/>
    </xf>
    <xf numFmtId="0" fontId="91" fillId="8" borderId="0" xfId="0" applyFont="1" applyFill="1" applyProtection="1">
      <protection locked="0"/>
    </xf>
    <xf numFmtId="0" fontId="91" fillId="8" borderId="0" xfId="0" applyFont="1" applyFill="1"/>
    <xf numFmtId="0" fontId="32" fillId="8" borderId="8" xfId="0" applyFont="1" applyFill="1" applyBorder="1" applyAlignment="1" applyProtection="1">
      <alignment horizontal="left" wrapText="1" indent="1"/>
      <protection locked="0"/>
    </xf>
    <xf numFmtId="0" fontId="124" fillId="8" borderId="8" xfId="0" applyFont="1" applyFill="1" applyBorder="1" applyAlignment="1">
      <alignment vertical="center" wrapText="1"/>
    </xf>
    <xf numFmtId="0" fontId="64" fillId="8" borderId="7" xfId="0" applyFont="1" applyFill="1" applyBorder="1" applyAlignment="1">
      <alignment wrapText="1"/>
    </xf>
    <xf numFmtId="0" fontId="27" fillId="8" borderId="0" xfId="0" applyFont="1" applyFill="1" applyProtection="1">
      <protection hidden="1"/>
    </xf>
    <xf numFmtId="0" fontId="126" fillId="8" borderId="0" xfId="0" applyFont="1" applyFill="1" applyAlignment="1" applyProtection="1">
      <alignment horizontal="left" wrapText="1"/>
      <protection locked="0"/>
    </xf>
    <xf numFmtId="0" fontId="37" fillId="8" borderId="0" xfId="0" applyFont="1" applyFill="1" applyAlignment="1" applyProtection="1">
      <alignment horizontal="left" vertical="center"/>
      <protection locked="0"/>
    </xf>
    <xf numFmtId="0" fontId="96" fillId="8" borderId="0" xfId="0" applyFont="1" applyFill="1" applyAlignment="1" applyProtection="1">
      <alignment horizontal="left"/>
      <protection locked="0"/>
    </xf>
    <xf numFmtId="0" fontId="14" fillId="0" borderId="58" xfId="0" applyFont="1" applyBorder="1" applyAlignment="1">
      <alignment horizontal="left" vertical="center" wrapText="1"/>
    </xf>
    <xf numFmtId="0" fontId="14" fillId="0" borderId="71" xfId="0" applyFont="1" applyBorder="1" applyAlignment="1">
      <alignment horizontal="left" vertical="center" wrapText="1"/>
    </xf>
    <xf numFmtId="0" fontId="14" fillId="8" borderId="71" xfId="0" applyFont="1" applyFill="1" applyBorder="1" applyAlignment="1" applyProtection="1">
      <alignment horizontal="left" vertical="center" wrapText="1"/>
      <protection locked="0"/>
    </xf>
    <xf numFmtId="0" fontId="0" fillId="8" borderId="73" xfId="0" applyFill="1" applyBorder="1" applyAlignment="1" applyProtection="1">
      <alignment horizontal="left"/>
      <protection locked="0"/>
    </xf>
    <xf numFmtId="0" fontId="27" fillId="8" borderId="0" xfId="0" applyFont="1" applyFill="1" applyAlignment="1" applyProtection="1">
      <alignment horizontal="left" vertical="top"/>
      <protection locked="0"/>
    </xf>
    <xf numFmtId="0" fontId="14" fillId="8" borderId="0" xfId="0" applyFont="1" applyFill="1" applyAlignment="1" applyProtection="1">
      <alignment horizontal="left" vertical="center"/>
      <protection locked="0"/>
    </xf>
    <xf numFmtId="0" fontId="97" fillId="8" borderId="0" xfId="0" applyFont="1" applyFill="1" applyAlignment="1" applyProtection="1">
      <alignment horizontal="left" vertical="center"/>
      <protection locked="0"/>
    </xf>
    <xf numFmtId="0" fontId="14" fillId="8" borderId="0" xfId="0" applyFont="1" applyFill="1" applyAlignment="1" applyProtection="1">
      <alignment horizontal="left"/>
      <protection locked="0"/>
    </xf>
    <xf numFmtId="0" fontId="35" fillId="8" borderId="0" xfId="0" applyFont="1" applyFill="1" applyAlignment="1" applyProtection="1">
      <alignment horizontal="left"/>
      <protection locked="0"/>
    </xf>
    <xf numFmtId="0" fontId="90" fillId="8" borderId="0" xfId="0" applyFont="1" applyFill="1" applyAlignment="1" applyProtection="1">
      <alignment horizontal="left"/>
      <protection locked="0"/>
    </xf>
    <xf numFmtId="0" fontId="0" fillId="0" borderId="71" xfId="0" applyBorder="1" applyAlignment="1">
      <alignment horizontal="left" wrapText="1"/>
    </xf>
    <xf numFmtId="2" fontId="62" fillId="0" borderId="71" xfId="0" applyNumberFormat="1" applyFont="1" applyBorder="1" applyAlignment="1">
      <alignment horizontal="left" vertical="center" wrapText="1"/>
    </xf>
    <xf numFmtId="0" fontId="0" fillId="0" borderId="71" xfId="0" applyBorder="1" applyAlignment="1">
      <alignment horizontal="left" vertical="center" wrapText="1"/>
    </xf>
    <xf numFmtId="0" fontId="0" fillId="8" borderId="71" xfId="0" applyFill="1" applyBorder="1" applyAlignment="1" applyProtection="1">
      <alignment horizontal="left" vertical="center" wrapText="1"/>
      <protection locked="0"/>
    </xf>
    <xf numFmtId="0" fontId="44" fillId="8" borderId="0" xfId="0" applyFont="1" applyFill="1" applyAlignment="1" applyProtection="1">
      <alignment horizontal="left"/>
      <protection locked="0"/>
    </xf>
    <xf numFmtId="0" fontId="0" fillId="0" borderId="58" xfId="0" applyBorder="1" applyAlignment="1">
      <alignment horizontal="left" wrapText="1"/>
    </xf>
    <xf numFmtId="0" fontId="0" fillId="8" borderId="71" xfId="0" applyFill="1" applyBorder="1" applyAlignment="1" applyProtection="1">
      <alignment horizontal="left" wrapText="1"/>
      <protection locked="0"/>
    </xf>
    <xf numFmtId="0" fontId="37" fillId="0" borderId="58" xfId="0" applyFont="1" applyBorder="1" applyAlignment="1">
      <alignment horizontal="left" wrapText="1"/>
    </xf>
    <xf numFmtId="0" fontId="37" fillId="0" borderId="71" xfId="0" applyFont="1" applyBorder="1" applyAlignment="1">
      <alignment horizontal="left" wrapText="1"/>
    </xf>
    <xf numFmtId="0" fontId="77" fillId="7" borderId="71" xfId="0" applyFont="1" applyFill="1" applyBorder="1" applyAlignment="1" applyProtection="1">
      <alignment horizontal="center" vertical="center"/>
      <protection locked="0"/>
    </xf>
    <xf numFmtId="0" fontId="77" fillId="7" borderId="30" xfId="0" applyFont="1" applyFill="1" applyBorder="1" applyAlignment="1" applyProtection="1">
      <alignment horizontal="center" vertical="center"/>
      <protection locked="0"/>
    </xf>
    <xf numFmtId="0" fontId="71" fillId="0" borderId="71" xfId="0" applyFont="1" applyBorder="1" applyAlignment="1" applyProtection="1">
      <alignment horizontal="center" vertical="center"/>
      <protection locked="0"/>
    </xf>
    <xf numFmtId="0" fontId="122" fillId="0" borderId="71" xfId="0" applyFont="1" applyBorder="1" applyAlignment="1" applyProtection="1">
      <alignment horizontal="center" vertical="center"/>
      <protection locked="0"/>
    </xf>
    <xf numFmtId="0" fontId="82" fillId="0" borderId="108" xfId="0" applyFont="1" applyBorder="1" applyAlignment="1" applyProtection="1">
      <alignment horizontal="center" vertical="center"/>
      <protection locked="0"/>
    </xf>
    <xf numFmtId="0" fontId="82" fillId="0" borderId="71" xfId="0" applyFont="1" applyBorder="1" applyAlignment="1" applyProtection="1">
      <alignment horizontal="center" vertical="center"/>
      <protection locked="0"/>
    </xf>
    <xf numFmtId="0" fontId="133" fillId="0" borderId="71" xfId="0" applyFont="1" applyBorder="1" applyAlignment="1">
      <alignment horizontal="center" vertical="center"/>
    </xf>
    <xf numFmtId="0" fontId="71" fillId="0" borderId="73" xfId="0" applyFont="1" applyBorder="1" applyAlignment="1" applyProtection="1">
      <alignment horizontal="center" vertical="center"/>
      <protection locked="0"/>
    </xf>
    <xf numFmtId="0" fontId="152" fillId="8" borderId="0" xfId="0" applyFont="1" applyFill="1" applyProtection="1">
      <protection locked="0"/>
    </xf>
    <xf numFmtId="0" fontId="112" fillId="8" borderId="0" xfId="0" applyFont="1" applyFill="1" applyAlignment="1" applyProtection="1">
      <alignment horizontal="left" vertical="center" wrapText="1"/>
      <protection locked="0"/>
    </xf>
    <xf numFmtId="0" fontId="153" fillId="8" borderId="0" xfId="0" applyFont="1" applyFill="1" applyAlignment="1" applyProtection="1">
      <alignment horizontal="center" vertical="center"/>
      <protection locked="0"/>
    </xf>
    <xf numFmtId="0" fontId="152" fillId="8" borderId="0" xfId="0" applyFont="1" applyFill="1" applyAlignment="1" applyProtection="1">
      <alignment horizontal="center" vertical="center"/>
      <protection locked="0"/>
    </xf>
    <xf numFmtId="0" fontId="153" fillId="8" borderId="0" xfId="0" applyFont="1" applyFill="1" applyAlignment="1" applyProtection="1">
      <alignment vertical="center"/>
      <protection locked="0"/>
    </xf>
    <xf numFmtId="0" fontId="152" fillId="8" borderId="0" xfId="0" applyFont="1" applyFill="1" applyAlignment="1" applyProtection="1">
      <alignment vertical="center"/>
      <protection locked="0"/>
    </xf>
    <xf numFmtId="0" fontId="82" fillId="0" borderId="71" xfId="0" applyFont="1" applyBorder="1" applyAlignment="1">
      <alignment horizontal="center" vertical="center"/>
    </xf>
    <xf numFmtId="0" fontId="82" fillId="0" borderId="73" xfId="0" applyFont="1" applyBorder="1" applyAlignment="1">
      <alignment horizontal="center" vertical="center"/>
    </xf>
    <xf numFmtId="0" fontId="14" fillId="0" borderId="66" xfId="0" applyFont="1" applyBorder="1" applyAlignment="1">
      <alignment horizontal="center" vertical="center" wrapText="1"/>
    </xf>
    <xf numFmtId="0" fontId="152" fillId="8" borderId="0" xfId="0" applyFont="1" applyFill="1"/>
    <xf numFmtId="0" fontId="112" fillId="8" borderId="0" xfId="0" applyFont="1" applyFill="1" applyAlignment="1">
      <alignment horizontal="center" vertical="center" wrapText="1"/>
    </xf>
    <xf numFmtId="0" fontId="112" fillId="8" borderId="0" xfId="0" applyFont="1" applyFill="1" applyAlignment="1" applyProtection="1">
      <alignment horizontal="center" vertical="center" wrapText="1"/>
      <protection locked="0"/>
    </xf>
    <xf numFmtId="0" fontId="111" fillId="8" borderId="0" xfId="0" applyFont="1" applyFill="1" applyAlignment="1">
      <alignment horizontal="center" vertical="center" wrapText="1"/>
    </xf>
    <xf numFmtId="0" fontId="154" fillId="8" borderId="0" xfId="0" applyFont="1" applyFill="1" applyAlignment="1" applyProtection="1">
      <alignment horizontal="center"/>
      <protection locked="0"/>
    </xf>
    <xf numFmtId="0" fontId="152" fillId="8" borderId="0" xfId="0" applyFont="1" applyFill="1" applyProtection="1">
      <protection hidden="1"/>
    </xf>
    <xf numFmtId="0" fontId="152" fillId="0" borderId="0" xfId="0" applyFont="1" applyProtection="1">
      <protection locked="0"/>
    </xf>
    <xf numFmtId="0" fontId="153" fillId="8" borderId="0" xfId="0" applyFont="1" applyFill="1" applyAlignment="1">
      <alignment horizontal="left" vertical="center" wrapText="1"/>
    </xf>
    <xf numFmtId="0" fontId="152" fillId="8" borderId="46" xfId="0" applyFont="1" applyFill="1" applyBorder="1" applyAlignment="1" applyProtection="1">
      <alignment horizontal="center"/>
      <protection locked="0"/>
    </xf>
    <xf numFmtId="0" fontId="152" fillId="8" borderId="47" xfId="0" applyFont="1" applyFill="1" applyBorder="1" applyAlignment="1" applyProtection="1">
      <alignment horizontal="center"/>
      <protection locked="0"/>
    </xf>
    <xf numFmtId="0" fontId="152" fillId="9" borderId="24" xfId="0" applyFont="1" applyFill="1" applyBorder="1" applyAlignment="1" applyProtection="1">
      <alignment horizontal="center"/>
      <protection locked="0"/>
    </xf>
    <xf numFmtId="0" fontId="154" fillId="8" borderId="0" xfId="0" applyFont="1" applyFill="1" applyAlignment="1">
      <alignment vertical="center" wrapText="1"/>
    </xf>
    <xf numFmtId="0" fontId="152" fillId="8" borderId="46" xfId="0" applyFont="1" applyFill="1" applyBorder="1" applyProtection="1">
      <protection locked="0"/>
    </xf>
    <xf numFmtId="0" fontId="153" fillId="8" borderId="0" xfId="0" applyFont="1" applyFill="1" applyAlignment="1" applyProtection="1">
      <alignment horizontal="left" vertical="center"/>
      <protection locked="0"/>
    </xf>
    <xf numFmtId="0" fontId="154" fillId="8" borderId="0" xfId="0" applyFont="1" applyFill="1" applyAlignment="1" applyProtection="1">
      <alignment horizontal="left" vertical="center"/>
      <protection locked="0"/>
    </xf>
    <xf numFmtId="0" fontId="154" fillId="8" borderId="0" xfId="0" applyFont="1" applyFill="1" applyAlignment="1" applyProtection="1">
      <alignment vertical="center"/>
      <protection locked="0"/>
    </xf>
    <xf numFmtId="0" fontId="90" fillId="8" borderId="46" xfId="0" applyFont="1" applyFill="1" applyBorder="1" applyAlignment="1">
      <alignment horizontal="center" vertical="center" wrapText="1"/>
    </xf>
    <xf numFmtId="0" fontId="90" fillId="8" borderId="47" xfId="0" applyFont="1" applyFill="1" applyBorder="1" applyAlignment="1">
      <alignment horizontal="center" vertical="center" wrapText="1"/>
    </xf>
    <xf numFmtId="0" fontId="90" fillId="9" borderId="24" xfId="0" applyFont="1" applyFill="1" applyBorder="1" applyAlignment="1">
      <alignment horizontal="center" vertical="center" wrapText="1"/>
    </xf>
    <xf numFmtId="0" fontId="90" fillId="7" borderId="47" xfId="0" applyFont="1" applyFill="1" applyBorder="1" applyAlignment="1">
      <alignment horizontal="center" vertical="center" wrapText="1"/>
    </xf>
    <xf numFmtId="0" fontId="156" fillId="9" borderId="24" xfId="0" applyFont="1" applyFill="1" applyBorder="1" applyAlignment="1">
      <alignment horizontal="center" vertical="center" wrapText="1"/>
    </xf>
    <xf numFmtId="0" fontId="25" fillId="8" borderId="0" xfId="0" applyFont="1" applyFill="1" applyAlignment="1" applyProtection="1">
      <alignment vertical="center"/>
      <protection locked="0"/>
    </xf>
    <xf numFmtId="0" fontId="27" fillId="8" borderId="0" xfId="0" applyFont="1" applyFill="1" applyAlignment="1" applyProtection="1">
      <alignment horizontal="center"/>
      <protection locked="0"/>
    </xf>
    <xf numFmtId="2" fontId="25" fillId="8" borderId="0" xfId="0" applyNumberFormat="1" applyFont="1" applyFill="1" applyAlignment="1" applyProtection="1">
      <alignment horizontal="center" vertical="center"/>
      <protection locked="0"/>
    </xf>
    <xf numFmtId="0" fontId="1" fillId="8" borderId="7" xfId="0" applyFont="1" applyFill="1" applyBorder="1" applyAlignment="1" applyProtection="1">
      <alignment wrapText="1"/>
      <protection locked="0"/>
    </xf>
    <xf numFmtId="0" fontId="75" fillId="8" borderId="7" xfId="0" applyFont="1" applyFill="1" applyBorder="1" applyProtection="1">
      <protection locked="0"/>
    </xf>
    <xf numFmtId="0" fontId="71" fillId="8" borderId="7" xfId="0" applyFont="1" applyFill="1" applyBorder="1" applyProtection="1">
      <protection locked="0"/>
    </xf>
    <xf numFmtId="0" fontId="0" fillId="8" borderId="7" xfId="0" applyFill="1" applyBorder="1" applyProtection="1">
      <protection locked="0"/>
    </xf>
    <xf numFmtId="49" fontId="14" fillId="8" borderId="0" xfId="0" applyNumberFormat="1" applyFont="1" applyFill="1" applyAlignment="1" applyProtection="1">
      <alignment horizontal="center" vertical="center"/>
      <protection locked="0"/>
    </xf>
    <xf numFmtId="0" fontId="69" fillId="0" borderId="30" xfId="0" applyFont="1" applyBorder="1" applyAlignment="1" applyProtection="1">
      <alignment horizontal="center" vertical="center"/>
      <protection locked="0"/>
    </xf>
    <xf numFmtId="0" fontId="19" fillId="0" borderId="30" xfId="0" applyFont="1" applyBorder="1" applyAlignment="1" applyProtection="1">
      <alignment horizontal="center" vertical="center"/>
      <protection locked="0"/>
    </xf>
    <xf numFmtId="0" fontId="0" fillId="0" borderId="71" xfId="0" applyBorder="1" applyAlignment="1">
      <alignment horizontal="center" vertical="center"/>
    </xf>
    <xf numFmtId="0" fontId="60" fillId="0" borderId="19" xfId="0" applyFont="1" applyBorder="1" applyAlignment="1">
      <alignment horizontal="center" vertical="center"/>
    </xf>
    <xf numFmtId="0" fontId="11" fillId="0" borderId="19" xfId="0" applyFont="1" applyBorder="1" applyAlignment="1">
      <alignment horizontal="center" vertical="center"/>
    </xf>
    <xf numFmtId="0" fontId="133" fillId="0" borderId="30" xfId="0" applyFont="1" applyBorder="1" applyAlignment="1">
      <alignment horizontal="center" vertical="center"/>
    </xf>
    <xf numFmtId="0" fontId="71" fillId="0" borderId="71" xfId="0" applyFont="1" applyBorder="1" applyAlignment="1">
      <alignment horizontal="center" vertical="center"/>
    </xf>
    <xf numFmtId="0" fontId="19" fillId="7" borderId="122" xfId="0" applyFont="1" applyFill="1" applyBorder="1" applyAlignment="1">
      <alignment vertical="center" wrapText="1"/>
    </xf>
    <xf numFmtId="0" fontId="161" fillId="0" borderId="30" xfId="0" applyFont="1" applyBorder="1" applyAlignment="1">
      <alignment vertical="center" wrapText="1"/>
    </xf>
    <xf numFmtId="0" fontId="71" fillId="7" borderId="46" xfId="0" applyFont="1" applyFill="1" applyBorder="1" applyAlignment="1">
      <alignment horizontal="left" wrapText="1"/>
    </xf>
    <xf numFmtId="2" fontId="71" fillId="8" borderId="81" xfId="0" applyNumberFormat="1" applyFont="1" applyFill="1" applyBorder="1" applyAlignment="1">
      <alignment horizontal="center" vertical="center"/>
    </xf>
    <xf numFmtId="2" fontId="71" fillId="8" borderId="46" xfId="0" applyNumberFormat="1" applyFont="1" applyFill="1" applyBorder="1" applyAlignment="1">
      <alignment horizontal="center" vertical="center"/>
    </xf>
    <xf numFmtId="2" fontId="71" fillId="8" borderId="47" xfId="0" applyNumberFormat="1" applyFont="1" applyFill="1" applyBorder="1" applyAlignment="1">
      <alignment horizontal="center" vertical="center"/>
    </xf>
    <xf numFmtId="2" fontId="69" fillId="8" borderId="81" xfId="0" applyNumberFormat="1" applyFont="1" applyFill="1" applyBorder="1" applyAlignment="1">
      <alignment horizontal="center" vertical="center" wrapText="1"/>
    </xf>
    <xf numFmtId="2" fontId="19" fillId="8" borderId="46" xfId="0" applyNumberFormat="1" applyFont="1" applyFill="1" applyBorder="1" applyAlignment="1">
      <alignment horizontal="center" vertical="center"/>
    </xf>
    <xf numFmtId="2" fontId="127" fillId="8" borderId="81" xfId="0" applyNumberFormat="1" applyFont="1" applyFill="1" applyBorder="1" applyAlignment="1">
      <alignment horizontal="center" vertical="center"/>
    </xf>
    <xf numFmtId="2" fontId="127" fillId="8" borderId="46" xfId="0" applyNumberFormat="1" applyFont="1" applyFill="1" applyBorder="1" applyAlignment="1">
      <alignment horizontal="center" vertical="center"/>
    </xf>
    <xf numFmtId="2" fontId="127" fillId="8" borderId="47" xfId="0" applyNumberFormat="1" applyFont="1" applyFill="1" applyBorder="1" applyAlignment="1">
      <alignment horizontal="center" vertical="center"/>
    </xf>
    <xf numFmtId="2" fontId="60" fillId="8" borderId="81" xfId="0" applyNumberFormat="1" applyFont="1" applyFill="1" applyBorder="1" applyAlignment="1">
      <alignment horizontal="center" vertical="center"/>
    </xf>
    <xf numFmtId="2" fontId="60" fillId="8" borderId="46" xfId="0" applyNumberFormat="1" applyFont="1" applyFill="1" applyBorder="1" applyAlignment="1">
      <alignment horizontal="center" vertical="center"/>
    </xf>
    <xf numFmtId="2" fontId="127" fillId="8" borderId="82" xfId="0" applyNumberFormat="1" applyFont="1" applyFill="1" applyBorder="1" applyAlignment="1">
      <alignment horizontal="center" vertical="center"/>
    </xf>
    <xf numFmtId="165" fontId="19" fillId="8" borderId="46" xfId="0" applyNumberFormat="1" applyFont="1" applyFill="1" applyBorder="1" applyAlignment="1">
      <alignment horizontal="center" vertical="center"/>
    </xf>
    <xf numFmtId="165" fontId="19" fillId="8" borderId="82" xfId="0" applyNumberFormat="1" applyFont="1" applyFill="1" applyBorder="1" applyAlignment="1">
      <alignment horizontal="center" vertical="center"/>
    </xf>
    <xf numFmtId="165" fontId="78" fillId="8" borderId="81" xfId="0" applyNumberFormat="1" applyFont="1" applyFill="1" applyBorder="1" applyAlignment="1">
      <alignment horizontal="center" vertical="center" wrapText="1"/>
    </xf>
    <xf numFmtId="165" fontId="10" fillId="8" borderId="46" xfId="0" applyNumberFormat="1" applyFont="1" applyFill="1" applyBorder="1" applyAlignment="1" applyProtection="1">
      <alignment horizontal="center" vertical="center"/>
      <protection locked="0"/>
    </xf>
    <xf numFmtId="165" fontId="78" fillId="8" borderId="46" xfId="0" applyNumberFormat="1" applyFont="1" applyFill="1" applyBorder="1" applyAlignment="1">
      <alignment horizontal="center" vertical="center" wrapText="1"/>
    </xf>
    <xf numFmtId="0" fontId="11" fillId="0" borderId="93" xfId="0" applyFont="1" applyBorder="1" applyProtection="1">
      <protection locked="0"/>
    </xf>
    <xf numFmtId="0" fontId="11" fillId="0" borderId="54" xfId="0" applyFont="1" applyBorder="1" applyProtection="1">
      <protection locked="0"/>
    </xf>
    <xf numFmtId="0" fontId="11" fillId="0" borderId="94" xfId="0" applyFont="1" applyBorder="1" applyProtection="1">
      <protection locked="0"/>
    </xf>
    <xf numFmtId="0" fontId="91" fillId="8" borderId="0" xfId="0" applyFont="1" applyFill="1" applyProtection="1">
      <protection hidden="1"/>
    </xf>
    <xf numFmtId="0" fontId="91" fillId="8" borderId="0" xfId="0" applyFont="1" applyFill="1" applyAlignment="1" applyProtection="1">
      <alignment horizontal="center" vertical="center"/>
      <protection locked="0"/>
    </xf>
    <xf numFmtId="0" fontId="91" fillId="8" borderId="0" xfId="0" applyFont="1" applyFill="1" applyAlignment="1" applyProtection="1">
      <alignment vertical="center"/>
      <protection locked="0"/>
    </xf>
    <xf numFmtId="0" fontId="91" fillId="8" borderId="0" xfId="0" applyFont="1" applyFill="1" applyAlignment="1" applyProtection="1">
      <alignment horizontal="left"/>
      <protection hidden="1"/>
    </xf>
    <xf numFmtId="0" fontId="91" fillId="8" borderId="0" xfId="0" applyFont="1" applyFill="1" applyAlignment="1">
      <alignment horizontal="center"/>
    </xf>
    <xf numFmtId="0" fontId="174" fillId="8" borderId="0" xfId="0" applyFont="1" applyFill="1" applyProtection="1">
      <protection hidden="1"/>
    </xf>
    <xf numFmtId="0" fontId="91" fillId="0" borderId="0" xfId="0" applyFont="1" applyProtection="1">
      <protection locked="0"/>
    </xf>
    <xf numFmtId="0" fontId="26" fillId="8" borderId="0" xfId="0" applyFont="1" applyFill="1" applyAlignment="1" applyProtection="1">
      <alignment horizontal="left"/>
      <protection locked="0"/>
    </xf>
    <xf numFmtId="0" fontId="43" fillId="8" borderId="0" xfId="0" applyFont="1" applyFill="1" applyAlignment="1" applyProtection="1">
      <alignment horizontal="left" vertical="center"/>
      <protection locked="0"/>
    </xf>
    <xf numFmtId="0" fontId="29" fillId="7" borderId="46" xfId="0" applyFont="1" applyFill="1" applyBorder="1" applyAlignment="1">
      <alignment horizontal="center" vertical="center"/>
    </xf>
    <xf numFmtId="0" fontId="29" fillId="7" borderId="65" xfId="0" applyFont="1" applyFill="1" applyBorder="1" applyAlignment="1">
      <alignment horizontal="center" vertical="center"/>
    </xf>
    <xf numFmtId="0" fontId="29" fillId="7" borderId="57" xfId="0" applyFont="1" applyFill="1" applyBorder="1" applyAlignment="1">
      <alignment horizontal="center" vertical="center"/>
    </xf>
    <xf numFmtId="0" fontId="43" fillId="8" borderId="0" xfId="0" applyFont="1" applyFill="1" applyAlignment="1" applyProtection="1">
      <alignment horizontal="center" vertical="center" wrapText="1"/>
      <protection locked="0"/>
    </xf>
    <xf numFmtId="0" fontId="50" fillId="8" borderId="0" xfId="0" applyFont="1" applyFill="1"/>
    <xf numFmtId="0" fontId="51" fillId="8" borderId="0" xfId="0" applyFont="1" applyFill="1"/>
    <xf numFmtId="0" fontId="52" fillId="8" borderId="0" xfId="0" applyFont="1" applyFill="1"/>
    <xf numFmtId="0" fontId="30" fillId="8" borderId="8" xfId="0" applyFont="1" applyFill="1" applyBorder="1"/>
    <xf numFmtId="0" fontId="0" fillId="8" borderId="8" xfId="0" applyFill="1" applyBorder="1"/>
    <xf numFmtId="0" fontId="13" fillId="7" borderId="8" xfId="0" applyFont="1" applyFill="1" applyBorder="1" applyAlignment="1">
      <alignment horizontal="left" vertical="top" wrapText="1"/>
    </xf>
    <xf numFmtId="0" fontId="0" fillId="7" borderId="82" xfId="0" applyFill="1" applyBorder="1" applyAlignment="1">
      <alignment horizontal="center" vertical="center"/>
    </xf>
    <xf numFmtId="0" fontId="12" fillId="7" borderId="49" xfId="0" applyFont="1" applyFill="1" applyBorder="1" applyAlignment="1">
      <alignment horizontal="center" vertical="center"/>
    </xf>
    <xf numFmtId="0" fontId="0" fillId="7" borderId="49" xfId="0" applyFill="1" applyBorder="1" applyAlignment="1">
      <alignment horizontal="center" vertical="center"/>
    </xf>
    <xf numFmtId="0" fontId="29" fillId="7" borderId="49" xfId="0" applyFont="1" applyFill="1" applyBorder="1" applyAlignment="1">
      <alignment horizontal="center" vertical="center"/>
    </xf>
    <xf numFmtId="0" fontId="12" fillId="7" borderId="50" xfId="0" applyFont="1" applyFill="1" applyBorder="1" applyAlignment="1">
      <alignment horizontal="center" vertical="center"/>
    </xf>
    <xf numFmtId="0" fontId="0" fillId="7" borderId="50" xfId="0" applyFill="1" applyBorder="1" applyAlignment="1">
      <alignment horizontal="center" vertical="center"/>
    </xf>
    <xf numFmtId="0" fontId="29" fillId="7" borderId="50" xfId="0" applyFont="1" applyFill="1" applyBorder="1" applyAlignment="1">
      <alignment horizontal="center" vertical="center"/>
    </xf>
    <xf numFmtId="0" fontId="29" fillId="7" borderId="3" xfId="0" applyFont="1" applyFill="1" applyBorder="1" applyAlignment="1">
      <alignment horizontal="center" vertical="center"/>
    </xf>
    <xf numFmtId="0" fontId="151" fillId="8" borderId="0" xfId="0" quotePrefix="1" applyFont="1" applyFill="1" applyAlignment="1" applyProtection="1">
      <alignment horizontal="left" vertical="top"/>
      <protection locked="0"/>
    </xf>
    <xf numFmtId="0" fontId="91" fillId="8" borderId="0" xfId="0" applyFont="1" applyFill="1" applyAlignment="1">
      <alignment horizontal="center" vertical="center"/>
    </xf>
    <xf numFmtId="0" fontId="64" fillId="8" borderId="0" xfId="0" applyFont="1" applyFill="1" applyAlignment="1" applyProtection="1">
      <alignment vertical="top" wrapText="1"/>
      <protection locked="0"/>
    </xf>
    <xf numFmtId="0" fontId="175" fillId="8" borderId="0" xfId="0" applyFont="1" applyFill="1" applyProtection="1">
      <protection hidden="1"/>
    </xf>
    <xf numFmtId="0" fontId="176" fillId="8" borderId="0" xfId="0" applyFont="1" applyFill="1" applyProtection="1">
      <protection hidden="1"/>
    </xf>
    <xf numFmtId="0" fontId="27" fillId="8" borderId="0" xfId="0" applyFont="1" applyFill="1" applyAlignment="1" applyProtection="1">
      <alignment horizontal="center"/>
      <protection hidden="1"/>
    </xf>
    <xf numFmtId="0" fontId="27" fillId="8" borderId="0" xfId="0" applyFont="1" applyFill="1" applyAlignment="1" applyProtection="1">
      <alignment horizontal="left"/>
      <protection hidden="1"/>
    </xf>
    <xf numFmtId="0" fontId="177" fillId="8" borderId="0" xfId="0" applyFont="1" applyFill="1" applyProtection="1">
      <protection hidden="1"/>
    </xf>
    <xf numFmtId="0" fontId="71" fillId="8" borderId="0" xfId="0" applyFont="1" applyFill="1" applyAlignment="1" applyProtection="1">
      <alignment horizontal="center" vertical="center"/>
      <protection locked="0"/>
    </xf>
    <xf numFmtId="0" fontId="71" fillId="8" borderId="0" xfId="0" applyFont="1" applyFill="1" applyAlignment="1">
      <alignment horizontal="center" vertical="center"/>
    </xf>
    <xf numFmtId="2" fontId="71" fillId="8" borderId="0" xfId="0" applyNumberFormat="1" applyFont="1" applyFill="1" applyAlignment="1" applyProtection="1">
      <alignment horizontal="center" vertical="center"/>
      <protection locked="0"/>
    </xf>
    <xf numFmtId="1" fontId="44" fillId="8" borderId="0" xfId="0" applyNumberFormat="1" applyFont="1" applyFill="1" applyAlignment="1">
      <alignment horizontal="center" vertical="center"/>
    </xf>
    <xf numFmtId="0" fontId="6" fillId="2" borderId="0" xfId="0" applyFont="1" applyFill="1" applyAlignment="1" applyProtection="1">
      <alignment horizontal="center" vertical="center" wrapText="1"/>
      <protection locked="0"/>
    </xf>
    <xf numFmtId="0" fontId="61" fillId="8" borderId="0" xfId="0" applyFont="1" applyFill="1" applyAlignment="1" applyProtection="1">
      <alignment horizontal="left" vertical="center" wrapText="1"/>
      <protection locked="0"/>
    </xf>
    <xf numFmtId="0" fontId="12" fillId="7" borderId="46" xfId="0" applyFont="1" applyFill="1" applyBorder="1" applyAlignment="1">
      <alignment horizontal="left" vertical="top" indent="1"/>
    </xf>
    <xf numFmtId="2" fontId="18" fillId="3" borderId="0" xfId="0" applyNumberFormat="1" applyFont="1" applyFill="1" applyAlignment="1">
      <alignment horizontal="center" vertical="center"/>
    </xf>
    <xf numFmtId="0" fontId="14" fillId="0" borderId="0" xfId="0" applyFont="1" applyAlignment="1">
      <alignment horizontal="center" vertical="center"/>
    </xf>
    <xf numFmtId="0" fontId="12" fillId="8" borderId="0" xfId="0" applyFont="1" applyFill="1" applyAlignment="1" applyProtection="1">
      <alignment horizontal="left" vertical="top" wrapText="1"/>
      <protection locked="0"/>
    </xf>
    <xf numFmtId="0" fontId="9" fillId="5" borderId="0" xfId="0" applyFont="1" applyFill="1" applyAlignment="1">
      <alignment horizontal="center" vertical="center"/>
    </xf>
    <xf numFmtId="0" fontId="9" fillId="5" borderId="1" xfId="0" applyFont="1" applyFill="1" applyBorder="1" applyAlignment="1">
      <alignment horizontal="center" vertical="center"/>
    </xf>
    <xf numFmtId="0" fontId="9" fillId="3" borderId="41" xfId="0" applyFont="1" applyFill="1" applyBorder="1" applyAlignment="1">
      <alignment horizontal="center" vertical="center"/>
    </xf>
    <xf numFmtId="0" fontId="9" fillId="3" borderId="60" xfId="0" applyFont="1" applyFill="1" applyBorder="1" applyAlignment="1">
      <alignment horizontal="center" vertical="center"/>
    </xf>
    <xf numFmtId="0" fontId="5" fillId="4" borderId="6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63" xfId="0" applyFont="1" applyFill="1" applyBorder="1" applyAlignment="1">
      <alignment horizontal="center" vertical="center"/>
    </xf>
    <xf numFmtId="0" fontId="64" fillId="8" borderId="0" xfId="0" applyFont="1" applyFill="1" applyAlignment="1" applyProtection="1">
      <alignment horizontal="left" wrapText="1"/>
      <protection locked="0"/>
    </xf>
    <xf numFmtId="0" fontId="24" fillId="8" borderId="0" xfId="0" applyFont="1" applyFill="1" applyAlignment="1" applyProtection="1">
      <alignment horizontal="center" vertical="center"/>
      <protection locked="0"/>
    </xf>
    <xf numFmtId="0" fontId="19" fillId="7" borderId="57" xfId="0" applyFont="1" applyFill="1" applyBorder="1" applyAlignment="1">
      <alignment horizontal="left" vertical="top" wrapText="1" indent="1"/>
    </xf>
    <xf numFmtId="0" fontId="12" fillId="7" borderId="57" xfId="0" applyFont="1" applyFill="1" applyBorder="1" applyAlignment="1">
      <alignment horizontal="left" vertical="top" wrapText="1" indent="1"/>
    </xf>
    <xf numFmtId="0" fontId="46" fillId="10" borderId="0" xfId="0" applyFont="1" applyFill="1" applyAlignment="1" applyProtection="1">
      <alignment horizontal="center" vertical="center"/>
      <protection locked="0"/>
    </xf>
    <xf numFmtId="0" fontId="86" fillId="8" borderId="0" xfId="0" applyFont="1" applyFill="1" applyAlignment="1" applyProtection="1">
      <alignment horizontal="left" vertical="top" wrapText="1"/>
      <protection locked="0"/>
    </xf>
    <xf numFmtId="0" fontId="6" fillId="2" borderId="2" xfId="0" applyFont="1" applyFill="1" applyBorder="1" applyAlignment="1" applyProtection="1">
      <alignment horizontal="center" vertical="center" wrapText="1"/>
      <protection locked="0"/>
    </xf>
    <xf numFmtId="0" fontId="6" fillId="2" borderId="64" xfId="0" applyFont="1" applyFill="1" applyBorder="1" applyAlignment="1" applyProtection="1">
      <alignment horizontal="center" vertical="center" wrapText="1"/>
      <protection locked="0"/>
    </xf>
    <xf numFmtId="0" fontId="12" fillId="7" borderId="65" xfId="0" applyFont="1" applyFill="1" applyBorder="1" applyAlignment="1">
      <alignment horizontal="left" vertical="top" wrapText="1" indent="1"/>
    </xf>
    <xf numFmtId="0" fontId="43" fillId="9" borderId="0" xfId="0" applyFont="1" applyFill="1" applyAlignment="1" applyProtection="1">
      <alignment horizontal="center" vertical="center" wrapText="1"/>
      <protection locked="0"/>
    </xf>
    <xf numFmtId="0" fontId="62" fillId="0" borderId="46" xfId="0" applyFont="1" applyBorder="1" applyAlignment="1" applyProtection="1">
      <alignment horizontal="center" vertical="center"/>
      <protection locked="0"/>
    </xf>
    <xf numFmtId="0" fontId="88" fillId="7" borderId="46" xfId="0" applyFont="1" applyFill="1" applyBorder="1" applyAlignment="1">
      <alignment horizontal="left" vertical="top" wrapText="1" indent="1"/>
    </xf>
    <xf numFmtId="0" fontId="11" fillId="7" borderId="57" xfId="0" applyFont="1" applyFill="1" applyBorder="1" applyAlignment="1">
      <alignment horizontal="left" vertical="top" wrapText="1" indent="1"/>
    </xf>
    <xf numFmtId="0" fontId="88" fillId="7" borderId="3" xfId="0" applyFont="1" applyFill="1" applyBorder="1" applyAlignment="1">
      <alignment horizontal="left" vertical="center" wrapText="1" indent="1"/>
    </xf>
    <xf numFmtId="0" fontId="13" fillId="8" borderId="0" xfId="0" applyFont="1" applyFill="1" applyAlignment="1">
      <alignment horizontal="left" vertical="top" wrapText="1" indent="1"/>
    </xf>
    <xf numFmtId="0" fontId="60" fillId="0" borderId="0" xfId="0" applyFont="1" applyAlignment="1" applyProtection="1">
      <alignment horizontal="center" vertical="center"/>
      <protection locked="0"/>
    </xf>
    <xf numFmtId="0" fontId="60" fillId="0" borderId="21" xfId="0" applyFont="1" applyBorder="1" applyAlignment="1" applyProtection="1">
      <alignment horizontal="center" vertical="center"/>
      <protection locked="0"/>
    </xf>
    <xf numFmtId="0" fontId="88" fillId="7" borderId="52" xfId="0" applyFont="1" applyFill="1" applyBorder="1" applyAlignment="1">
      <alignment horizontal="left" vertical="center" wrapText="1" indent="1"/>
    </xf>
    <xf numFmtId="0" fontId="61" fillId="8" borderId="0" xfId="0" applyFont="1" applyFill="1" applyAlignment="1" applyProtection="1">
      <alignment horizontal="left" wrapText="1"/>
      <protection locked="0"/>
    </xf>
    <xf numFmtId="0" fontId="73" fillId="8" borderId="0" xfId="0" applyFont="1" applyFill="1" applyAlignment="1" applyProtection="1">
      <alignment horizontal="left" wrapText="1"/>
      <protection locked="0"/>
    </xf>
    <xf numFmtId="0" fontId="9" fillId="2" borderId="2" xfId="0"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wrapText="1"/>
      <protection locked="0"/>
    </xf>
    <xf numFmtId="0" fontId="11" fillId="7" borderId="46" xfId="0" applyFont="1" applyFill="1" applyBorder="1" applyAlignment="1">
      <alignment horizontal="left" vertical="top" wrapText="1" indent="1"/>
    </xf>
    <xf numFmtId="0" fontId="0" fillId="8" borderId="0" xfId="0" applyFill="1" applyAlignment="1" applyProtection="1">
      <alignment horizontal="center"/>
      <protection locked="0"/>
    </xf>
    <xf numFmtId="0" fontId="89" fillId="0" borderId="56" xfId="0" applyFont="1" applyBorder="1" applyAlignment="1" applyProtection="1">
      <alignment horizontal="center" vertical="center" wrapText="1"/>
      <protection locked="0"/>
    </xf>
    <xf numFmtId="0" fontId="87" fillId="8" borderId="0" xfId="0" applyFont="1" applyFill="1" applyAlignment="1" applyProtection="1">
      <alignment horizontal="left" vertical="center" wrapText="1" indent="17"/>
      <protection locked="0"/>
    </xf>
    <xf numFmtId="0" fontId="9" fillId="3" borderId="42" xfId="0" applyFont="1" applyFill="1" applyBorder="1" applyAlignment="1">
      <alignment horizontal="center" vertical="center"/>
    </xf>
    <xf numFmtId="0" fontId="13" fillId="7" borderId="3" xfId="0" applyFont="1" applyFill="1" applyBorder="1" applyAlignment="1">
      <alignment horizontal="left" vertical="center" wrapText="1" indent="1"/>
    </xf>
    <xf numFmtId="0" fontId="88" fillId="7" borderId="46" xfId="0" applyFont="1" applyFill="1" applyBorder="1" applyAlignment="1">
      <alignment horizontal="left" vertical="top" wrapText="1"/>
    </xf>
    <xf numFmtId="0" fontId="88" fillId="7" borderId="57" xfId="0" applyFont="1" applyFill="1" applyBorder="1" applyAlignment="1">
      <alignment horizontal="left" vertical="top" wrapText="1"/>
    </xf>
    <xf numFmtId="0" fontId="62" fillId="0" borderId="57" xfId="0" applyFont="1" applyBorder="1" applyAlignment="1" applyProtection="1">
      <alignment horizontal="center" vertical="center"/>
      <protection locked="0"/>
    </xf>
    <xf numFmtId="0" fontId="13" fillId="7" borderId="46" xfId="0" applyFont="1" applyFill="1" applyBorder="1" applyAlignment="1">
      <alignment horizontal="left" vertical="top" wrapText="1" indent="1"/>
    </xf>
    <xf numFmtId="0" fontId="9" fillId="5" borderId="45" xfId="0" applyFont="1" applyFill="1" applyBorder="1" applyAlignment="1">
      <alignment horizontal="center" vertical="center"/>
    </xf>
    <xf numFmtId="0" fontId="9" fillId="5" borderId="123" xfId="0" applyFont="1" applyFill="1" applyBorder="1" applyAlignment="1">
      <alignment horizontal="center" vertical="center"/>
    </xf>
    <xf numFmtId="0" fontId="150" fillId="22" borderId="0" xfId="0" applyFont="1" applyFill="1" applyAlignment="1" applyProtection="1">
      <alignment horizontal="left" vertical="center" wrapText="1"/>
      <protection locked="0"/>
    </xf>
    <xf numFmtId="0" fontId="151" fillId="22" borderId="0" xfId="0" applyFont="1" applyFill="1" applyAlignment="1" applyProtection="1">
      <alignment horizontal="left" vertical="center" wrapText="1"/>
      <protection locked="0"/>
    </xf>
    <xf numFmtId="0" fontId="88" fillId="7" borderId="46" xfId="0" applyFont="1" applyFill="1" applyBorder="1" applyAlignment="1">
      <alignment vertical="top" wrapText="1"/>
    </xf>
    <xf numFmtId="2" fontId="18" fillId="8" borderId="0" xfId="0" applyNumberFormat="1" applyFont="1" applyFill="1" applyAlignment="1">
      <alignment horizontal="center" vertical="center"/>
    </xf>
    <xf numFmtId="0" fontId="9" fillId="15" borderId="14" xfId="0" applyFont="1" applyFill="1" applyBorder="1" applyAlignment="1">
      <alignment horizontal="left" vertical="center"/>
    </xf>
    <xf numFmtId="0" fontId="9" fillId="15" borderId="0" xfId="0" applyFont="1" applyFill="1" applyAlignment="1">
      <alignment horizontal="left" vertical="center"/>
    </xf>
    <xf numFmtId="0" fontId="9" fillId="15" borderId="0" xfId="0" applyFont="1" applyFill="1" applyAlignment="1">
      <alignment horizontal="center" vertical="center"/>
    </xf>
    <xf numFmtId="0" fontId="18" fillId="2" borderId="45" xfId="0" applyFont="1" applyFill="1" applyBorder="1" applyAlignment="1">
      <alignment horizontal="left" vertical="center"/>
    </xf>
    <xf numFmtId="0" fontId="19" fillId="0" borderId="71" xfId="0" applyFont="1" applyBorder="1" applyAlignment="1">
      <alignment horizontal="left" vertical="center" wrapText="1"/>
    </xf>
    <xf numFmtId="0" fontId="18" fillId="4" borderId="74" xfId="0" applyFont="1" applyFill="1" applyBorder="1" applyAlignment="1">
      <alignment horizontal="center" vertical="center" wrapText="1"/>
    </xf>
    <xf numFmtId="0" fontId="18" fillId="4" borderId="20" xfId="0" applyFont="1" applyFill="1" applyBorder="1" applyAlignment="1">
      <alignment horizontal="center" vertical="center" wrapText="1"/>
    </xf>
    <xf numFmtId="0" fontId="3" fillId="2" borderId="74"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60" fillId="0" borderId="30" xfId="0" applyFont="1" applyBorder="1" applyAlignment="1">
      <alignment horizontal="center" vertical="center"/>
    </xf>
    <xf numFmtId="0" fontId="75" fillId="9" borderId="0" xfId="0" applyFont="1" applyFill="1" applyAlignment="1">
      <alignment horizontal="left" vertical="center"/>
    </xf>
    <xf numFmtId="0" fontId="3" fillId="2" borderId="104" xfId="0" applyFont="1" applyFill="1" applyBorder="1" applyAlignment="1">
      <alignment horizontal="center" vertical="center" wrapText="1"/>
    </xf>
    <xf numFmtId="0" fontId="0" fillId="0" borderId="71" xfId="0" applyBorder="1" applyAlignment="1">
      <alignment horizontal="center" vertical="center"/>
    </xf>
    <xf numFmtId="0" fontId="9" fillId="15" borderId="0" xfId="0" applyFont="1" applyFill="1" applyAlignment="1">
      <alignment horizontal="center" vertical="center" wrapText="1"/>
    </xf>
    <xf numFmtId="0" fontId="9" fillId="2" borderId="0" xfId="0" applyFont="1" applyFill="1" applyAlignment="1">
      <alignment horizontal="center" vertical="center" wrapText="1"/>
    </xf>
    <xf numFmtId="0" fontId="18" fillId="2" borderId="0" xfId="0" applyFont="1" applyFill="1" applyAlignment="1">
      <alignment horizontal="center" vertical="center"/>
    </xf>
    <xf numFmtId="0" fontId="71" fillId="7" borderId="71" xfId="0" applyFont="1" applyFill="1" applyBorder="1" applyAlignment="1">
      <alignment horizontal="left" vertical="center" wrapText="1"/>
    </xf>
    <xf numFmtId="0" fontId="18" fillId="15" borderId="0" xfId="0" applyFont="1" applyFill="1" applyAlignment="1">
      <alignment horizontal="left" vertical="center"/>
    </xf>
    <xf numFmtId="0" fontId="9" fillId="8" borderId="0" xfId="0" applyFont="1" applyFill="1" applyAlignment="1">
      <alignment horizontal="center" vertical="center" wrapText="1"/>
    </xf>
    <xf numFmtId="0" fontId="18" fillId="15" borderId="10" xfId="0" applyFont="1" applyFill="1" applyBorder="1" applyAlignment="1">
      <alignment horizontal="left" vertical="center"/>
    </xf>
    <xf numFmtId="0" fontId="18" fillId="15" borderId="102" xfId="0" applyFont="1" applyFill="1" applyBorder="1" applyAlignment="1">
      <alignment horizontal="left" vertical="center"/>
    </xf>
    <xf numFmtId="0" fontId="43" fillId="7" borderId="71" xfId="0" applyFont="1" applyFill="1" applyBorder="1" applyAlignment="1" applyProtection="1">
      <alignment horizontal="left" vertical="center" wrapText="1"/>
      <protection locked="0"/>
    </xf>
    <xf numFmtId="0" fontId="12" fillId="7" borderId="71" xfId="0" applyFont="1" applyFill="1" applyBorder="1" applyAlignment="1">
      <alignment horizontal="left" vertical="center" wrapText="1"/>
    </xf>
    <xf numFmtId="0" fontId="19" fillId="7" borderId="71" xfId="0" applyFont="1" applyFill="1" applyBorder="1" applyAlignment="1">
      <alignment horizontal="left" vertical="center" wrapText="1"/>
    </xf>
    <xf numFmtId="0" fontId="9" fillId="0" borderId="0" xfId="0" applyFont="1" applyAlignment="1">
      <alignment horizontal="left"/>
    </xf>
    <xf numFmtId="0" fontId="9" fillId="0" borderId="0" xfId="0" applyFont="1" applyAlignment="1">
      <alignment horizontal="left" vertical="center"/>
    </xf>
    <xf numFmtId="0" fontId="9" fillId="0" borderId="0" xfId="0" applyFont="1" applyAlignment="1">
      <alignment horizontal="center" vertical="center"/>
    </xf>
    <xf numFmtId="0" fontId="28" fillId="0" borderId="0" xfId="0" applyFont="1" applyAlignment="1" applyProtection="1">
      <alignment horizontal="left" vertical="center" wrapText="1"/>
      <protection locked="0"/>
    </xf>
    <xf numFmtId="0" fontId="18" fillId="2" borderId="45" xfId="0" applyFont="1" applyFill="1" applyBorder="1" applyAlignment="1">
      <alignment horizontal="left" vertical="center" wrapText="1"/>
    </xf>
    <xf numFmtId="0" fontId="18" fillId="2" borderId="83" xfId="0" applyFont="1" applyFill="1" applyBorder="1" applyAlignment="1">
      <alignment horizontal="left" vertical="center" wrapText="1"/>
    </xf>
    <xf numFmtId="0" fontId="9" fillId="2" borderId="45" xfId="0" applyFont="1" applyFill="1" applyBorder="1" applyAlignment="1">
      <alignment horizontal="center" vertical="center" wrapText="1"/>
    </xf>
    <xf numFmtId="0" fontId="12" fillId="8" borderId="73" xfId="0" applyFont="1" applyFill="1" applyBorder="1" applyAlignment="1" applyProtection="1">
      <alignment horizontal="left" vertical="center"/>
      <protection locked="0"/>
    </xf>
    <xf numFmtId="0" fontId="12" fillId="8" borderId="46" xfId="0" applyFont="1" applyFill="1" applyBorder="1" applyAlignment="1" applyProtection="1">
      <alignment horizontal="left" vertical="center"/>
      <protection locked="0"/>
    </xf>
    <xf numFmtId="0" fontId="18" fillId="15" borderId="85" xfId="0" applyFont="1" applyFill="1" applyBorder="1" applyAlignment="1">
      <alignment horizontal="center" vertical="center"/>
    </xf>
    <xf numFmtId="0" fontId="12" fillId="8" borderId="73" xfId="0" applyFont="1" applyFill="1" applyBorder="1" applyAlignment="1" applyProtection="1">
      <alignment horizontal="left" vertical="center" wrapText="1"/>
      <protection locked="0"/>
    </xf>
    <xf numFmtId="0" fontId="12" fillId="8" borderId="46" xfId="0" applyFont="1" applyFill="1" applyBorder="1" applyAlignment="1" applyProtection="1">
      <alignment horizontal="left" vertical="center" wrapText="1"/>
      <protection locked="0"/>
    </xf>
    <xf numFmtId="0" fontId="2" fillId="8" borderId="0" xfId="0" applyFont="1" applyFill="1" applyAlignment="1">
      <alignment horizontal="left" vertical="top" wrapText="1"/>
    </xf>
    <xf numFmtId="0" fontId="18" fillId="15" borderId="100" xfId="0" applyFont="1" applyFill="1" applyBorder="1" applyAlignment="1">
      <alignment horizontal="center" vertical="center"/>
    </xf>
    <xf numFmtId="0" fontId="18" fillId="4" borderId="85" xfId="0" applyFont="1" applyFill="1" applyBorder="1" applyAlignment="1">
      <alignment horizontal="center" vertical="center" wrapText="1"/>
    </xf>
    <xf numFmtId="0" fontId="3" fillId="8" borderId="0" xfId="0" applyFont="1" applyFill="1" applyAlignment="1" applyProtection="1">
      <alignment horizontal="left" wrapText="1" indent="1"/>
      <protection locked="0"/>
    </xf>
    <xf numFmtId="0" fontId="3" fillId="8" borderId="0" xfId="0" applyFont="1" applyFill="1" applyAlignment="1" applyProtection="1">
      <alignment horizontal="left" vertical="center" wrapText="1" indent="1"/>
      <protection locked="0"/>
    </xf>
    <xf numFmtId="0" fontId="3" fillId="8" borderId="0" xfId="0" applyFont="1" applyFill="1" applyAlignment="1" applyProtection="1">
      <alignment horizontal="left" vertical="top" wrapText="1" indent="1"/>
      <protection locked="0"/>
    </xf>
    <xf numFmtId="0" fontId="75" fillId="0" borderId="0" xfId="0" applyFont="1" applyAlignment="1">
      <alignment horizontal="left" vertical="center"/>
    </xf>
    <xf numFmtId="0" fontId="18" fillId="2" borderId="45" xfId="0" applyFont="1" applyFill="1" applyBorder="1" applyAlignment="1">
      <alignment horizontal="center" vertical="center" wrapText="1"/>
    </xf>
    <xf numFmtId="0" fontId="12" fillId="7" borderId="73" xfId="0" applyFont="1" applyFill="1" applyBorder="1" applyAlignment="1">
      <alignment horizontal="left" vertical="center" wrapText="1"/>
    </xf>
    <xf numFmtId="0" fontId="12" fillId="7" borderId="58" xfId="0" applyFont="1" applyFill="1" applyBorder="1" applyAlignment="1">
      <alignment horizontal="left" vertical="center" wrapText="1"/>
    </xf>
    <xf numFmtId="0" fontId="28" fillId="0" borderId="0" xfId="0" applyFont="1" applyAlignment="1" applyProtection="1">
      <alignment vertical="center" wrapText="1"/>
      <protection locked="0"/>
    </xf>
    <xf numFmtId="0" fontId="18" fillId="15" borderId="100" xfId="0" applyFont="1" applyFill="1" applyBorder="1" applyAlignment="1">
      <alignment horizontal="center" vertical="center" wrapText="1"/>
    </xf>
    <xf numFmtId="0" fontId="9" fillId="8" borderId="0" xfId="0" applyFont="1" applyFill="1" applyAlignment="1" applyProtection="1">
      <alignment horizontal="left" vertical="center"/>
      <protection locked="0"/>
    </xf>
    <xf numFmtId="0" fontId="9" fillId="10" borderId="13" xfId="0" applyFont="1" applyFill="1" applyBorder="1" applyAlignment="1">
      <alignment horizontal="center" vertical="center"/>
    </xf>
    <xf numFmtId="0" fontId="3" fillId="11" borderId="0" xfId="0" applyFont="1" applyFill="1" applyAlignment="1">
      <alignment horizontal="center" vertical="center"/>
    </xf>
    <xf numFmtId="0" fontId="105" fillId="8" borderId="0" xfId="0" applyFont="1" applyFill="1" applyAlignment="1" applyProtection="1">
      <alignment horizontal="center" vertical="center" wrapText="1"/>
      <protection locked="0"/>
    </xf>
    <xf numFmtId="0" fontId="14" fillId="8" borderId="0" xfId="0" applyFont="1" applyFill="1" applyAlignment="1" applyProtection="1">
      <alignment horizontal="left" wrapText="1"/>
      <protection locked="0"/>
    </xf>
    <xf numFmtId="0" fontId="11" fillId="8" borderId="0" xfId="0" applyFont="1" applyFill="1" applyAlignment="1" applyProtection="1">
      <alignment horizontal="center"/>
      <protection locked="0"/>
    </xf>
    <xf numFmtId="0" fontId="0" fillId="8" borderId="0" xfId="0" applyFill="1" applyAlignment="1" applyProtection="1">
      <alignment horizontal="center" vertical="center"/>
      <protection locked="0"/>
    </xf>
    <xf numFmtId="0" fontId="129" fillId="8" borderId="81" xfId="0" applyFont="1" applyFill="1" applyBorder="1" applyAlignment="1" applyProtection="1">
      <alignment horizontal="center" vertical="center" textRotation="90" wrapText="1"/>
      <protection locked="0"/>
    </xf>
    <xf numFmtId="0" fontId="129" fillId="8" borderId="46" xfId="0" applyFont="1" applyFill="1" applyBorder="1" applyAlignment="1" applyProtection="1">
      <alignment horizontal="center" vertical="center" textRotation="90" wrapText="1"/>
      <protection locked="0"/>
    </xf>
    <xf numFmtId="0" fontId="129" fillId="8" borderId="47" xfId="0" applyFont="1" applyFill="1" applyBorder="1" applyAlignment="1" applyProtection="1">
      <alignment horizontal="center" vertical="center" textRotation="90" wrapText="1"/>
      <protection locked="0"/>
    </xf>
    <xf numFmtId="0" fontId="125" fillId="8" borderId="7" xfId="0" applyFont="1" applyFill="1" applyBorder="1" applyAlignment="1" applyProtection="1">
      <alignment horizontal="center" vertical="top" textRotation="90" wrapText="1"/>
      <protection locked="0"/>
    </xf>
    <xf numFmtId="0" fontId="125" fillId="8" borderId="0" xfId="0" applyFont="1" applyFill="1" applyAlignment="1" applyProtection="1">
      <alignment horizontal="center" vertical="top" textRotation="90" wrapText="1"/>
      <protection locked="0"/>
    </xf>
    <xf numFmtId="0" fontId="65" fillId="8" borderId="0" xfId="0" applyFont="1" applyFill="1" applyAlignment="1" applyProtection="1">
      <alignment horizontal="left" wrapText="1"/>
      <protection locked="0"/>
    </xf>
    <xf numFmtId="0" fontId="0" fillId="0" borderId="0" xfId="0" applyAlignment="1">
      <alignment horizontal="left" wrapText="1"/>
    </xf>
    <xf numFmtId="0" fontId="45" fillId="8" borderId="0" xfId="0" applyFont="1" applyFill="1" applyAlignment="1" applyProtection="1">
      <alignment horizontal="center" vertical="center" textRotation="90"/>
      <protection locked="0"/>
    </xf>
    <xf numFmtId="0" fontId="14" fillId="0" borderId="17"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75" fillId="9" borderId="24" xfId="0" applyFont="1" applyFill="1" applyBorder="1" applyAlignment="1" applyProtection="1">
      <alignment horizontal="left" vertical="center" wrapText="1"/>
      <protection locked="0"/>
    </xf>
    <xf numFmtId="0" fontId="127" fillId="9" borderId="24" xfId="0" applyFont="1" applyFill="1" applyBorder="1" applyAlignment="1" applyProtection="1">
      <alignment horizontal="left" vertical="center" wrapText="1"/>
      <protection locked="0"/>
    </xf>
    <xf numFmtId="0" fontId="130" fillId="7" borderId="0" xfId="0" applyFont="1" applyFill="1" applyAlignment="1" applyProtection="1">
      <alignment horizontal="center" vertical="center" wrapText="1"/>
      <protection locked="0"/>
    </xf>
    <xf numFmtId="0" fontId="60" fillId="21" borderId="0" xfId="0" applyFont="1" applyFill="1" applyAlignment="1" applyProtection="1">
      <alignment horizontal="center" vertical="center" wrapText="1"/>
      <protection locked="0"/>
    </xf>
    <xf numFmtId="0" fontId="0" fillId="8" borderId="15" xfId="0" applyFill="1" applyBorder="1" applyAlignment="1" applyProtection="1">
      <alignment horizontal="center" vertical="center"/>
      <protection locked="0"/>
    </xf>
    <xf numFmtId="0" fontId="0" fillId="8" borderId="16" xfId="0" applyFill="1" applyBorder="1" applyAlignment="1" applyProtection="1">
      <alignment horizontal="center" vertical="center"/>
      <protection locked="0"/>
    </xf>
    <xf numFmtId="0" fontId="9" fillId="8" borderId="0" xfId="0" applyFont="1" applyFill="1" applyAlignment="1" applyProtection="1">
      <alignment horizontal="left" vertical="top" wrapText="1" indent="1"/>
      <protection locked="0"/>
    </xf>
    <xf numFmtId="0" fontId="151" fillId="8" borderId="0" xfId="0" quotePrefix="1" applyFont="1" applyFill="1" applyAlignment="1">
      <alignment horizontal="left" vertical="top"/>
    </xf>
    <xf numFmtId="0" fontId="37" fillId="10" borderId="0" xfId="0" applyFont="1" applyFill="1" applyAlignment="1" applyProtection="1">
      <alignment horizontal="center" vertical="center"/>
      <protection locked="0"/>
    </xf>
    <xf numFmtId="0" fontId="155" fillId="9" borderId="20" xfId="0" applyFont="1" applyFill="1" applyBorder="1" applyAlignment="1" applyProtection="1">
      <alignment horizontal="center" vertical="center" wrapText="1"/>
      <protection locked="0"/>
    </xf>
    <xf numFmtId="0" fontId="155" fillId="9" borderId="14" xfId="0" applyFont="1" applyFill="1" applyBorder="1" applyAlignment="1" applyProtection="1">
      <alignment horizontal="center" vertical="center" wrapText="1"/>
      <protection locked="0"/>
    </xf>
    <xf numFmtId="0" fontId="151" fillId="8" borderId="0" xfId="0" quotePrefix="1" applyFont="1" applyFill="1" applyAlignment="1" applyProtection="1">
      <alignment horizontal="left" vertical="top"/>
      <protection locked="0"/>
    </xf>
    <xf numFmtId="0" fontId="152" fillId="8" borderId="46" xfId="0" applyFont="1" applyFill="1" applyBorder="1" applyAlignment="1" applyProtection="1">
      <alignment horizontal="center"/>
      <protection locked="0"/>
    </xf>
    <xf numFmtId="0" fontId="152" fillId="8" borderId="45" xfId="0" applyFont="1" applyFill="1" applyBorder="1" applyAlignment="1" applyProtection="1">
      <alignment horizontal="center"/>
      <protection locked="0"/>
    </xf>
    <xf numFmtId="0" fontId="152" fillId="0" borderId="46" xfId="0" applyFont="1" applyBorder="1" applyAlignment="1" applyProtection="1">
      <alignment horizontal="center"/>
      <protection locked="0"/>
    </xf>
    <xf numFmtId="0" fontId="152" fillId="8" borderId="47" xfId="0" applyFont="1" applyFill="1" applyBorder="1" applyAlignment="1" applyProtection="1">
      <alignment horizontal="center"/>
      <protection locked="0"/>
    </xf>
    <xf numFmtId="0" fontId="152" fillId="9" borderId="24" xfId="0" applyFont="1" applyFill="1" applyBorder="1" applyAlignment="1" applyProtection="1">
      <alignment horizontal="center"/>
      <protection locked="0"/>
    </xf>
    <xf numFmtId="0" fontId="155" fillId="9" borderId="46" xfId="0" applyFont="1" applyFill="1" applyBorder="1" applyAlignment="1" applyProtection="1">
      <alignment horizontal="center" vertical="center" wrapText="1"/>
      <protection locked="0"/>
    </xf>
    <xf numFmtId="0" fontId="97" fillId="8" borderId="0" xfId="0" applyFont="1" applyFill="1" applyProtection="1">
      <protection locked="0"/>
    </xf>
    <xf numFmtId="0" fontId="130" fillId="7" borderId="0" xfId="0" applyFont="1" applyFill="1" applyAlignment="1" applyProtection="1">
      <alignment horizontal="center" vertical="center"/>
      <protection locked="0"/>
    </xf>
    <xf numFmtId="0" fontId="127" fillId="21" borderId="0" xfId="0" applyFont="1" applyFill="1" applyAlignment="1" applyProtection="1">
      <alignment horizontal="center" vertical="center"/>
      <protection locked="0"/>
    </xf>
    <xf numFmtId="0" fontId="91" fillId="8" borderId="0" xfId="0" applyFont="1" applyFill="1" applyAlignment="1" applyProtection="1">
      <alignment horizontal="center" vertical="center"/>
      <protection locked="0"/>
    </xf>
    <xf numFmtId="0" fontId="64" fillId="8" borderId="0" xfId="0" applyFont="1" applyFill="1" applyAlignment="1" applyProtection="1">
      <alignment horizontal="left" vertical="top" wrapText="1"/>
      <protection locked="0"/>
    </xf>
    <xf numFmtId="0" fontId="62" fillId="8" borderId="46" xfId="0" applyFont="1" applyFill="1" applyBorder="1" applyAlignment="1" applyProtection="1">
      <alignment horizontal="center" vertical="center"/>
      <protection locked="0"/>
    </xf>
    <xf numFmtId="0" fontId="61" fillId="8" borderId="0" xfId="0" applyFont="1" applyFill="1" applyAlignment="1">
      <alignment horizontal="left" vertical="center" wrapText="1"/>
    </xf>
    <xf numFmtId="0" fontId="62" fillId="0" borderId="82" xfId="0" applyFont="1" applyBorder="1" applyAlignment="1" applyProtection="1">
      <alignment horizontal="center" vertical="center"/>
      <protection locked="0"/>
    </xf>
    <xf numFmtId="0" fontId="5" fillId="8" borderId="0" xfId="0" applyFont="1" applyFill="1" applyAlignment="1" applyProtection="1">
      <alignment horizontal="center" vertical="center"/>
      <protection locked="0"/>
    </xf>
    <xf numFmtId="0" fontId="14" fillId="8" borderId="0" xfId="0" applyFont="1" applyFill="1" applyAlignment="1">
      <alignment horizontal="center" vertical="center"/>
    </xf>
    <xf numFmtId="0" fontId="9" fillId="8" borderId="0" xfId="0" applyFont="1" applyFill="1" applyAlignment="1">
      <alignment horizontal="center" vertical="center"/>
    </xf>
    <xf numFmtId="0" fontId="9" fillId="8" borderId="45" xfId="0" applyFont="1" applyFill="1" applyBorder="1" applyAlignment="1">
      <alignment horizontal="center" vertical="center"/>
    </xf>
    <xf numFmtId="0" fontId="88" fillId="7" borderId="57" xfId="0" applyFont="1" applyFill="1" applyBorder="1" applyAlignment="1">
      <alignment horizontal="left" vertical="top" wrapText="1" indent="1"/>
    </xf>
    <xf numFmtId="0" fontId="9" fillId="3" borderId="46" xfId="0" applyFont="1" applyFill="1" applyBorder="1" applyAlignment="1">
      <alignment horizontal="center" vertical="center"/>
    </xf>
    <xf numFmtId="0" fontId="9" fillId="16" borderId="46" xfId="0" applyFont="1" applyFill="1" applyBorder="1" applyAlignment="1">
      <alignment horizontal="center" vertical="center"/>
    </xf>
    <xf numFmtId="0" fontId="86" fillId="8" borderId="0" xfId="0" applyFont="1" applyFill="1" applyAlignment="1" applyProtection="1">
      <alignment horizontal="left" vertical="center" wrapText="1"/>
      <protection locked="0"/>
    </xf>
    <xf numFmtId="0" fontId="9" fillId="2" borderId="69" xfId="0" applyFont="1" applyFill="1" applyBorder="1" applyAlignment="1" applyProtection="1">
      <alignment horizontal="center" vertical="center" wrapText="1"/>
      <protection locked="0"/>
    </xf>
    <xf numFmtId="0" fontId="9" fillId="2" borderId="46" xfId="0" applyFont="1" applyFill="1" applyBorder="1" applyAlignment="1" applyProtection="1">
      <alignment horizontal="center" vertical="center" wrapText="1"/>
      <protection locked="0"/>
    </xf>
    <xf numFmtId="0" fontId="33" fillId="8" borderId="0" xfId="0" applyFont="1" applyFill="1" applyAlignment="1" applyProtection="1">
      <alignment horizontal="left" vertical="center" wrapText="1" indent="1"/>
      <protection locked="0"/>
    </xf>
    <xf numFmtId="0" fontId="9" fillId="3" borderId="68" xfId="0" applyFont="1" applyFill="1" applyBorder="1" applyAlignment="1">
      <alignment horizontal="center" vertical="center"/>
    </xf>
    <xf numFmtId="0" fontId="68" fillId="8" borderId="0" xfId="0" applyFont="1" applyFill="1" applyAlignment="1">
      <alignment horizontal="left" vertical="top" wrapText="1"/>
    </xf>
    <xf numFmtId="0" fontId="40" fillId="8" borderId="0" xfId="0" applyFont="1" applyFill="1" applyAlignment="1">
      <alignment horizontal="left" vertical="top" wrapText="1"/>
    </xf>
    <xf numFmtId="0" fontId="27" fillId="8" borderId="0" xfId="0" applyFont="1" applyFill="1" applyAlignment="1" applyProtection="1">
      <alignment horizontal="left" wrapText="1" indent="1"/>
      <protection locked="0"/>
    </xf>
    <xf numFmtId="0" fontId="9" fillId="5" borderId="46" xfId="0" applyFont="1" applyFill="1" applyBorder="1" applyAlignment="1">
      <alignment horizontal="center" vertical="center"/>
    </xf>
    <xf numFmtId="0" fontId="9" fillId="5" borderId="67" xfId="0" applyFont="1" applyFill="1" applyBorder="1" applyAlignment="1">
      <alignment horizontal="center" vertical="center"/>
    </xf>
    <xf numFmtId="0" fontId="88" fillId="7" borderId="82" xfId="0" applyFont="1" applyFill="1" applyBorder="1" applyAlignment="1">
      <alignment horizontal="left" vertical="top" wrapText="1" indent="1"/>
    </xf>
    <xf numFmtId="0" fontId="71" fillId="7" borderId="51" xfId="0" applyFont="1" applyFill="1" applyBorder="1" applyAlignment="1" applyProtection="1">
      <alignment horizontal="left" vertical="top" wrapText="1" indent="1"/>
      <protection locked="0"/>
    </xf>
    <xf numFmtId="0" fontId="9" fillId="3" borderId="47" xfId="0" applyFont="1" applyFill="1" applyBorder="1" applyAlignment="1">
      <alignment horizontal="center" vertical="center"/>
    </xf>
    <xf numFmtId="0" fontId="9" fillId="3" borderId="0" xfId="0" applyFont="1" applyFill="1" applyAlignment="1">
      <alignment horizontal="center" vertical="center"/>
    </xf>
    <xf numFmtId="0" fontId="9" fillId="16" borderId="47" xfId="0" applyFont="1" applyFill="1" applyBorder="1" applyAlignment="1">
      <alignment horizontal="center" vertical="center"/>
    </xf>
    <xf numFmtId="0" fontId="9" fillId="16" borderId="0" xfId="0" applyFont="1" applyFill="1" applyAlignment="1">
      <alignment horizontal="center" vertical="center"/>
    </xf>
    <xf numFmtId="0" fontId="88" fillId="7" borderId="50" xfId="0" applyFont="1" applyFill="1" applyBorder="1" applyAlignment="1" applyProtection="1">
      <alignment horizontal="left" vertical="top" wrapText="1" indent="1"/>
      <protection locked="0"/>
    </xf>
    <xf numFmtId="0" fontId="11" fillId="7" borderId="49" xfId="0" applyFont="1" applyFill="1" applyBorder="1" applyAlignment="1" applyProtection="1">
      <alignment horizontal="left" vertical="top" wrapText="1" indent="1"/>
      <protection locked="0"/>
    </xf>
    <xf numFmtId="0" fontId="82" fillId="8" borderId="0" xfId="0" applyFont="1" applyFill="1" applyAlignment="1" applyProtection="1">
      <alignment horizontal="left" vertical="center" wrapText="1"/>
      <protection locked="0"/>
    </xf>
    <xf numFmtId="0" fontId="75" fillId="0" borderId="0" xfId="0" applyFont="1" applyAlignment="1" applyProtection="1">
      <alignment horizontal="center" vertical="center" wrapText="1"/>
      <protection locked="0"/>
    </xf>
    <xf numFmtId="0" fontId="75" fillId="0" borderId="45" xfId="0" applyFont="1" applyBorder="1" applyAlignment="1" applyProtection="1">
      <alignment horizontal="center" vertical="center" wrapText="1"/>
      <protection locked="0"/>
    </xf>
    <xf numFmtId="0" fontId="43" fillId="9" borderId="0" xfId="0" applyFont="1" applyFill="1" applyAlignment="1" applyProtection="1">
      <alignment horizontal="center" wrapText="1"/>
      <protection locked="0"/>
    </xf>
    <xf numFmtId="0" fontId="62" fillId="8" borderId="57" xfId="0" applyFont="1" applyFill="1" applyBorder="1" applyAlignment="1" applyProtection="1">
      <alignment horizontal="center" vertical="center"/>
      <protection locked="0"/>
    </xf>
    <xf numFmtId="0" fontId="18" fillId="0" borderId="0" xfId="0" applyFont="1" applyAlignment="1">
      <alignment horizontal="left" vertical="center"/>
    </xf>
    <xf numFmtId="0" fontId="9" fillId="0" borderId="0" xfId="0" applyFont="1" applyAlignment="1">
      <alignment horizontal="center" vertical="center" wrapText="1"/>
    </xf>
    <xf numFmtId="0" fontId="18" fillId="2" borderId="0" xfId="0" applyFont="1" applyFill="1" applyAlignment="1">
      <alignment horizontal="left" vertical="center"/>
    </xf>
    <xf numFmtId="0" fontId="18" fillId="2" borderId="0" xfId="0" applyFont="1" applyFill="1" applyAlignment="1">
      <alignment horizontal="center" vertical="center" wrapText="1"/>
    </xf>
    <xf numFmtId="0" fontId="18" fillId="0" borderId="0" xfId="0" applyFont="1" applyAlignment="1">
      <alignment horizontal="center" vertical="center"/>
    </xf>
    <xf numFmtId="0" fontId="12" fillId="7" borderId="30" xfId="0" applyFont="1" applyFill="1" applyBorder="1" applyAlignment="1" applyProtection="1">
      <alignment horizontal="left" vertical="center" wrapText="1"/>
      <protection locked="0"/>
    </xf>
    <xf numFmtId="0" fontId="19" fillId="7" borderId="30" xfId="0" applyFont="1" applyFill="1" applyBorder="1" applyAlignment="1">
      <alignment horizontal="left" vertical="center" wrapText="1"/>
    </xf>
    <xf numFmtId="0" fontId="71" fillId="0" borderId="0" xfId="0" applyFont="1" applyAlignment="1">
      <alignment horizontal="left" vertical="center" wrapText="1"/>
    </xf>
    <xf numFmtId="0" fontId="12" fillId="7" borderId="30" xfId="0" applyFont="1" applyFill="1" applyBorder="1" applyAlignment="1">
      <alignment horizontal="left" vertical="center" wrapText="1"/>
    </xf>
    <xf numFmtId="0" fontId="18" fillId="15" borderId="85" xfId="0" applyFont="1" applyFill="1" applyBorder="1" applyAlignment="1">
      <alignment horizontal="center" vertical="center" wrapText="1"/>
    </xf>
    <xf numFmtId="0" fontId="18" fillId="15" borderId="111" xfId="0" applyFont="1" applyFill="1" applyBorder="1" applyAlignment="1">
      <alignment horizontal="center" vertical="center" wrapText="1"/>
    </xf>
    <xf numFmtId="0" fontId="18" fillId="4" borderId="84" xfId="0" applyFont="1" applyFill="1" applyBorder="1" applyAlignment="1">
      <alignment horizontal="center" vertical="center" wrapText="1"/>
    </xf>
    <xf numFmtId="0" fontId="18" fillId="4" borderId="105" xfId="0" applyFont="1" applyFill="1" applyBorder="1" applyAlignment="1">
      <alignment horizontal="center" vertical="center" wrapText="1"/>
    </xf>
    <xf numFmtId="0" fontId="3" fillId="2" borderId="112" xfId="0" applyFont="1" applyFill="1" applyBorder="1" applyAlignment="1">
      <alignment horizontal="center" vertical="center" wrapText="1"/>
    </xf>
    <xf numFmtId="0" fontId="3" fillId="2" borderId="113" xfId="0" applyFont="1" applyFill="1" applyBorder="1" applyAlignment="1">
      <alignment horizontal="center" vertical="center" wrapText="1"/>
    </xf>
    <xf numFmtId="0" fontId="19" fillId="0" borderId="0" xfId="0" applyFont="1" applyAlignment="1">
      <alignment horizontal="left" vertical="center" wrapText="1"/>
    </xf>
    <xf numFmtId="0" fontId="0" fillId="0" borderId="73" xfId="0" applyBorder="1" applyAlignment="1" applyProtection="1">
      <alignment horizontal="center" vertical="center"/>
      <protection locked="0"/>
    </xf>
    <xf numFmtId="0" fontId="0" fillId="0" borderId="58" xfId="0" applyBorder="1" applyAlignment="1" applyProtection="1">
      <alignment horizontal="center" vertical="center"/>
      <protection locked="0"/>
    </xf>
    <xf numFmtId="0" fontId="128" fillId="8" borderId="81" xfId="0" applyFont="1" applyFill="1" applyBorder="1" applyAlignment="1" applyProtection="1">
      <alignment horizontal="center" vertical="center" textRotation="90" wrapText="1"/>
      <protection locked="0"/>
    </xf>
    <xf numFmtId="0" fontId="128" fillId="8" borderId="46" xfId="0" applyFont="1" applyFill="1" applyBorder="1" applyAlignment="1" applyProtection="1">
      <alignment horizontal="center" vertical="center" textRotation="90" wrapText="1"/>
      <protection locked="0"/>
    </xf>
    <xf numFmtId="0" fontId="128" fillId="8" borderId="47" xfId="0" applyFont="1" applyFill="1" applyBorder="1" applyAlignment="1" applyProtection="1">
      <alignment horizontal="center" vertical="center" textRotation="90" wrapText="1"/>
      <protection locked="0"/>
    </xf>
    <xf numFmtId="0" fontId="104" fillId="9" borderId="20" xfId="0" applyFont="1" applyFill="1" applyBorder="1" applyAlignment="1" applyProtection="1">
      <alignment horizontal="center" vertical="center" wrapText="1"/>
      <protection locked="0"/>
    </xf>
    <xf numFmtId="0" fontId="104" fillId="9" borderId="14" xfId="0" applyFont="1" applyFill="1" applyBorder="1" applyAlignment="1" applyProtection="1">
      <alignment horizontal="center" vertical="center" wrapText="1"/>
      <protection locked="0"/>
    </xf>
    <xf numFmtId="0" fontId="0" fillId="8" borderId="45" xfId="0" applyFill="1" applyBorder="1" applyAlignment="1" applyProtection="1">
      <alignment horizontal="center"/>
      <protection locked="0"/>
    </xf>
    <xf numFmtId="0" fontId="0" fillId="8" borderId="46" xfId="0" applyFill="1" applyBorder="1" applyAlignment="1" applyProtection="1">
      <alignment horizontal="center"/>
      <protection locked="0"/>
    </xf>
    <xf numFmtId="0" fontId="127" fillId="9" borderId="0" xfId="0" applyFont="1" applyFill="1" applyAlignment="1" applyProtection="1">
      <alignment horizontal="left" vertical="center" wrapText="1"/>
      <protection locked="0"/>
    </xf>
    <xf numFmtId="0" fontId="0" fillId="9" borderId="24" xfId="0" applyFill="1" applyBorder="1" applyAlignment="1" applyProtection="1">
      <alignment horizontal="center"/>
      <protection locked="0"/>
    </xf>
    <xf numFmtId="0" fontId="26" fillId="8" borderId="0" xfId="0" applyFont="1" applyFill="1" applyProtection="1">
      <protection locked="0"/>
    </xf>
    <xf numFmtId="0" fontId="27" fillId="8" borderId="0" xfId="0" applyFont="1" applyFill="1" applyAlignment="1" applyProtection="1">
      <alignment horizontal="center" vertical="center"/>
      <protection locked="0"/>
    </xf>
    <xf numFmtId="0" fontId="63" fillId="8" borderId="0" xfId="0" applyFont="1" applyFill="1" applyAlignment="1" applyProtection="1">
      <alignment horizontal="center" wrapText="1"/>
      <protection locked="0"/>
    </xf>
    <xf numFmtId="0" fontId="13" fillId="7" borderId="4" xfId="0" applyFont="1" applyFill="1" applyBorder="1" applyAlignment="1">
      <alignment horizontal="left" vertical="top" wrapText="1" indent="1"/>
    </xf>
    <xf numFmtId="0" fontId="13" fillId="7" borderId="3" xfId="0" applyFont="1" applyFill="1" applyBorder="1" applyAlignment="1">
      <alignment horizontal="left" vertical="top" wrapText="1" indent="1"/>
    </xf>
    <xf numFmtId="0" fontId="88" fillId="7" borderId="3" xfId="0" applyFont="1" applyFill="1" applyBorder="1" applyAlignment="1">
      <alignment horizontal="left" vertical="top" wrapText="1" indent="1"/>
    </xf>
    <xf numFmtId="0" fontId="74" fillId="8" borderId="0" xfId="0" applyFont="1" applyFill="1" applyAlignment="1" applyProtection="1">
      <alignment horizontal="left" vertical="center" wrapText="1"/>
      <protection locked="0"/>
    </xf>
    <xf numFmtId="0" fontId="14" fillId="8" borderId="0" xfId="0" applyFont="1" applyFill="1" applyAlignment="1" applyProtection="1">
      <alignment horizontal="left" vertical="center" wrapText="1"/>
      <protection locked="0"/>
    </xf>
    <xf numFmtId="0" fontId="9" fillId="3" borderId="2" xfId="0" applyFont="1" applyFill="1" applyBorder="1" applyAlignment="1">
      <alignment horizontal="center" vertical="center"/>
    </xf>
    <xf numFmtId="0" fontId="9" fillId="3" borderId="1" xfId="0" applyFont="1" applyFill="1" applyBorder="1" applyAlignment="1">
      <alignment horizontal="center" vertical="center"/>
    </xf>
    <xf numFmtId="0" fontId="6" fillId="2" borderId="45" xfId="0" applyFont="1" applyFill="1" applyBorder="1" applyAlignment="1" applyProtection="1">
      <alignment horizontal="center" vertical="center" wrapText="1"/>
      <protection locked="0"/>
    </xf>
    <xf numFmtId="0" fontId="7" fillId="8" borderId="0" xfId="0" applyFont="1" applyFill="1" applyAlignment="1" applyProtection="1">
      <alignment horizontal="center" vertical="center"/>
      <protection locked="0"/>
    </xf>
    <xf numFmtId="49" fontId="16" fillId="8" borderId="0" xfId="0" applyNumberFormat="1" applyFont="1" applyFill="1" applyAlignment="1" applyProtection="1">
      <alignment horizontal="center" vertical="top"/>
      <protection locked="0"/>
    </xf>
    <xf numFmtId="49" fontId="16" fillId="0" borderId="0" xfId="0" applyNumberFormat="1" applyFont="1" applyAlignment="1" applyProtection="1">
      <alignment horizontal="center" vertical="top"/>
      <protection locked="0"/>
    </xf>
    <xf numFmtId="0" fontId="64" fillId="8" borderId="0" xfId="0" applyFont="1" applyFill="1" applyAlignment="1">
      <alignment horizontal="left" wrapText="1"/>
    </xf>
    <xf numFmtId="0" fontId="88" fillId="7" borderId="4" xfId="0" applyFont="1" applyFill="1" applyBorder="1" applyAlignment="1">
      <alignment horizontal="left" vertical="top" wrapText="1" indent="1"/>
    </xf>
    <xf numFmtId="0" fontId="90" fillId="0" borderId="0" xfId="0" applyFont="1" applyAlignment="1" applyProtection="1">
      <alignment horizontal="left" vertical="center" wrapText="1"/>
      <protection locked="0"/>
    </xf>
    <xf numFmtId="0" fontId="25" fillId="8" borderId="0" xfId="0" applyFont="1" applyFill="1" applyAlignment="1" applyProtection="1">
      <alignment horizontal="left" vertical="center" wrapText="1" indent="1"/>
      <protection locked="0"/>
    </xf>
    <xf numFmtId="0" fontId="18" fillId="0" borderId="0" xfId="0" applyFont="1" applyAlignment="1">
      <alignment horizontal="center" vertical="center" wrapText="1"/>
    </xf>
    <xf numFmtId="0" fontId="12" fillId="0" borderId="0" xfId="0" applyFont="1" applyAlignment="1" applyProtection="1">
      <alignment horizontal="left" vertical="center" wrapText="1"/>
      <protection locked="0"/>
    </xf>
    <xf numFmtId="0" fontId="12" fillId="0" borderId="0" xfId="0" applyFont="1" applyAlignment="1">
      <alignment horizontal="left" vertical="center"/>
    </xf>
    <xf numFmtId="0" fontId="12" fillId="0" borderId="0" xfId="0" applyFont="1" applyAlignment="1">
      <alignment horizontal="left" vertical="center" wrapText="1"/>
    </xf>
    <xf numFmtId="0" fontId="18" fillId="8" borderId="0" xfId="0" applyFont="1" applyFill="1" applyAlignment="1">
      <alignment horizontal="center" vertical="center"/>
    </xf>
    <xf numFmtId="0" fontId="18" fillId="8" borderId="0" xfId="0" applyFont="1" applyFill="1" applyAlignment="1">
      <alignment horizontal="center" vertical="center" wrapText="1"/>
    </xf>
    <xf numFmtId="0" fontId="3" fillId="8" borderId="0" xfId="0" applyFont="1" applyFill="1" applyAlignment="1">
      <alignment horizontal="center" vertical="center" wrapText="1"/>
    </xf>
    <xf numFmtId="0" fontId="12" fillId="8" borderId="0" xfId="0" applyFont="1" applyFill="1" applyAlignment="1" applyProtection="1">
      <alignment horizontal="left" vertical="center"/>
      <protection locked="0"/>
    </xf>
    <xf numFmtId="0" fontId="12" fillId="8" borderId="0" xfId="0" applyFont="1" applyFill="1" applyAlignment="1" applyProtection="1">
      <alignment horizontal="left" vertical="center" wrapText="1"/>
      <protection locked="0"/>
    </xf>
    <xf numFmtId="0" fontId="28" fillId="8" borderId="0" xfId="0" applyFont="1" applyFill="1" applyAlignment="1" applyProtection="1">
      <alignment horizontal="left" vertical="center" wrapText="1"/>
      <protection locked="0"/>
    </xf>
    <xf numFmtId="0" fontId="18" fillId="15" borderId="30" xfId="0" applyFont="1" applyFill="1" applyBorder="1" applyAlignment="1">
      <alignment horizontal="center" vertical="center" wrapText="1"/>
    </xf>
    <xf numFmtId="0" fontId="3" fillId="8" borderId="0" xfId="0" applyFont="1" applyFill="1" applyAlignment="1">
      <alignment horizontal="center" vertical="center"/>
    </xf>
    <xf numFmtId="0" fontId="0" fillId="8" borderId="7" xfId="0" applyFill="1" applyBorder="1" applyAlignment="1" applyProtection="1">
      <alignment horizontal="center"/>
      <protection locked="0"/>
    </xf>
    <xf numFmtId="0" fontId="0" fillId="8" borderId="82" xfId="0" applyFill="1" applyBorder="1" applyAlignment="1" applyProtection="1">
      <alignment horizontal="center"/>
      <protection locked="0"/>
    </xf>
    <xf numFmtId="0" fontId="151" fillId="8" borderId="0" xfId="0" quotePrefix="1" applyFont="1" applyFill="1" applyAlignment="1">
      <alignment horizontal="left" vertical="top" wrapText="1"/>
    </xf>
    <xf numFmtId="0" fontId="46" fillId="15" borderId="0" xfId="0" applyFont="1" applyFill="1" applyAlignment="1" applyProtection="1">
      <alignment horizontal="left" vertical="center"/>
      <protection locked="0"/>
    </xf>
    <xf numFmtId="0" fontId="27" fillId="10" borderId="46" xfId="0" applyFont="1" applyFill="1" applyBorder="1" applyAlignment="1" applyProtection="1">
      <alignment horizontal="center" vertical="center"/>
      <protection locked="0"/>
    </xf>
    <xf numFmtId="0" fontId="104" fillId="9" borderId="46" xfId="0" applyFont="1" applyFill="1" applyBorder="1" applyAlignment="1" applyProtection="1">
      <alignment horizontal="center" vertical="center" wrapText="1"/>
      <protection locked="0"/>
    </xf>
    <xf numFmtId="0" fontId="14" fillId="0" borderId="0" xfId="0" applyFont="1" applyAlignment="1" applyProtection="1">
      <alignment horizontal="center" vertical="top" wrapText="1"/>
      <protection locked="0"/>
    </xf>
    <xf numFmtId="0" fontId="87" fillId="8" borderId="0" xfId="0" applyFont="1" applyFill="1" applyAlignment="1" applyProtection="1">
      <alignment horizontal="left" vertical="center" wrapText="1"/>
      <protection locked="0"/>
    </xf>
    <xf numFmtId="0" fontId="9" fillId="5" borderId="0" xfId="0" applyFont="1" applyFill="1" applyAlignment="1" applyProtection="1">
      <alignment horizontal="center" vertical="center"/>
      <protection locked="0"/>
    </xf>
    <xf numFmtId="0" fontId="9" fillId="5" borderId="1" xfId="0" applyFont="1" applyFill="1" applyBorder="1" applyAlignment="1" applyProtection="1">
      <alignment horizontal="center" vertical="center"/>
      <protection locked="0"/>
    </xf>
    <xf numFmtId="0" fontId="9" fillId="3" borderId="41" xfId="0" applyFont="1" applyFill="1" applyBorder="1" applyAlignment="1" applyProtection="1">
      <alignment horizontal="center" vertical="center"/>
      <protection locked="0"/>
    </xf>
    <xf numFmtId="0" fontId="11" fillId="0" borderId="53" xfId="0" applyFont="1" applyBorder="1" applyAlignment="1" applyProtection="1">
      <alignment horizontal="left" vertical="top" wrapText="1" indent="1"/>
      <protection locked="0"/>
    </xf>
    <xf numFmtId="0" fontId="82" fillId="0" borderId="0" xfId="0" applyFont="1" applyAlignment="1" applyProtection="1">
      <alignment horizontal="left" vertical="center" wrapText="1"/>
      <protection locked="0"/>
    </xf>
    <xf numFmtId="0" fontId="0" fillId="8" borderId="0" xfId="0" applyFill="1" applyAlignment="1" applyProtection="1">
      <alignment horizontal="left" wrapText="1"/>
      <protection locked="0"/>
    </xf>
    <xf numFmtId="0" fontId="5" fillId="4" borderId="2" xfId="0" applyFont="1" applyFill="1" applyBorder="1" applyAlignment="1">
      <alignment horizontal="center" vertical="center"/>
    </xf>
    <xf numFmtId="0" fontId="5" fillId="4" borderId="0" xfId="0" applyFont="1" applyFill="1" applyAlignment="1">
      <alignment horizontal="center" vertical="center"/>
    </xf>
    <xf numFmtId="0" fontId="5" fillId="4" borderId="1" xfId="0" applyFont="1" applyFill="1" applyBorder="1" applyAlignment="1">
      <alignment horizontal="center" vertical="center"/>
    </xf>
    <xf numFmtId="0" fontId="46" fillId="8" borderId="0" xfId="0" applyFont="1" applyFill="1" applyAlignment="1">
      <alignment horizontal="center" vertical="center"/>
    </xf>
    <xf numFmtId="0" fontId="14" fillId="0" borderId="21" xfId="0" applyFont="1" applyBorder="1" applyAlignment="1" applyProtection="1">
      <alignment horizontal="center" vertical="top" wrapText="1"/>
      <protection locked="0"/>
    </xf>
    <xf numFmtId="0" fontId="12" fillId="7" borderId="3" xfId="0" applyFont="1" applyFill="1" applyBorder="1" applyAlignment="1">
      <alignment horizontal="left" vertical="top" wrapText="1" indent="1"/>
    </xf>
    <xf numFmtId="0" fontId="11" fillId="0" borderId="54" xfId="0" applyFont="1" applyBorder="1" applyAlignment="1" applyProtection="1">
      <alignment horizontal="left" vertical="top" wrapText="1" indent="1"/>
      <protection locked="0"/>
    </xf>
    <xf numFmtId="0" fontId="12" fillId="8" borderId="44" xfId="0" applyFont="1" applyFill="1" applyBorder="1" applyAlignment="1" applyProtection="1">
      <alignment horizontal="left" vertical="top" wrapText="1"/>
      <protection locked="0"/>
    </xf>
    <xf numFmtId="0" fontId="11" fillId="0" borderId="55" xfId="0" applyFont="1" applyBorder="1" applyAlignment="1" applyProtection="1">
      <alignment horizontal="left" vertical="top" wrapText="1" indent="1"/>
      <protection locked="0"/>
    </xf>
    <xf numFmtId="0" fontId="18" fillId="2" borderId="0" xfId="0" applyFont="1" applyFill="1" applyAlignment="1">
      <alignment horizontal="left" vertical="center" wrapText="1"/>
    </xf>
    <xf numFmtId="0" fontId="18" fillId="2" borderId="20" xfId="0" applyFont="1" applyFill="1" applyBorder="1" applyAlignment="1">
      <alignment horizontal="left" vertical="center" wrapText="1"/>
    </xf>
    <xf numFmtId="0" fontId="43" fillId="7" borderId="110" xfId="0" applyFont="1" applyFill="1" applyBorder="1" applyAlignment="1" applyProtection="1">
      <alignment horizontal="left" vertical="center" wrapText="1"/>
      <protection locked="0"/>
    </xf>
    <xf numFmtId="0" fontId="43" fillId="7" borderId="19" xfId="0" applyFont="1" applyFill="1" applyBorder="1" applyAlignment="1" applyProtection="1">
      <alignment horizontal="left" vertical="center" wrapText="1"/>
      <protection locked="0"/>
    </xf>
    <xf numFmtId="0" fontId="18" fillId="15" borderId="30" xfId="0" applyFont="1" applyFill="1" applyBorder="1" applyAlignment="1">
      <alignment horizontal="center" vertical="center"/>
    </xf>
    <xf numFmtId="0" fontId="1" fillId="8" borderId="0" xfId="0" applyFont="1" applyFill="1" applyAlignment="1" applyProtection="1">
      <alignment horizontal="center" vertical="center" wrapText="1"/>
      <protection locked="0"/>
    </xf>
    <xf numFmtId="0" fontId="19" fillId="0" borderId="0" xfId="0" applyFont="1" applyAlignment="1">
      <alignment horizontal="left" vertical="top" wrapText="1"/>
    </xf>
    <xf numFmtId="0" fontId="171" fillId="8" borderId="0" xfId="0" applyFont="1" applyFill="1" applyAlignment="1" applyProtection="1">
      <alignment horizontal="left"/>
      <protection locked="0"/>
    </xf>
    <xf numFmtId="0" fontId="97" fillId="10" borderId="21" xfId="0" applyFont="1" applyFill="1" applyBorder="1" applyAlignment="1" applyProtection="1">
      <alignment horizontal="left" vertical="center"/>
      <protection locked="0"/>
    </xf>
    <xf numFmtId="0" fontId="97" fillId="16" borderId="21" xfId="0" applyFont="1" applyFill="1" applyBorder="1" applyAlignment="1" applyProtection="1">
      <alignment horizontal="left" vertical="center"/>
      <protection locked="0"/>
    </xf>
    <xf numFmtId="0" fontId="0" fillId="0" borderId="0" xfId="0" applyAlignment="1" applyProtection="1">
      <alignment horizontal="center" vertical="center" wrapText="1"/>
      <protection locked="0"/>
    </xf>
    <xf numFmtId="0" fontId="97" fillId="15" borderId="8" xfId="0" applyFont="1" applyFill="1" applyBorder="1" applyAlignment="1">
      <alignment horizontal="center" vertical="center"/>
    </xf>
  </cellXfs>
  <cellStyles count="1">
    <cellStyle name="Normal" xfId="0" builtinId="0"/>
  </cellStyles>
  <dxfs count="427">
    <dxf>
      <font>
        <b/>
        <i val="0"/>
      </font>
      <fill>
        <patternFill>
          <bgColor theme="9" tint="0.59996337778862885"/>
        </patternFill>
      </fill>
    </dxf>
    <dxf>
      <font>
        <b/>
        <i val="0"/>
      </font>
      <fill>
        <patternFill>
          <bgColor theme="7" tint="0.59996337778862885"/>
        </patternFill>
      </fill>
    </dxf>
    <dxf>
      <font>
        <b/>
        <i val="0"/>
      </font>
      <fill>
        <patternFill>
          <bgColor rgb="FFFF7C80"/>
        </patternFill>
      </fill>
    </dxf>
    <dxf>
      <font>
        <b/>
        <i val="0"/>
      </font>
      <fill>
        <patternFill>
          <bgColor theme="9" tint="0.59996337778862885"/>
        </patternFill>
      </fill>
    </dxf>
    <dxf>
      <font>
        <b/>
        <i val="0"/>
      </font>
      <fill>
        <patternFill>
          <bgColor theme="7" tint="0.59996337778862885"/>
        </patternFill>
      </fill>
    </dxf>
    <dxf>
      <font>
        <b/>
        <i val="0"/>
      </font>
      <fill>
        <patternFill>
          <bgColor rgb="FFFF7C80"/>
        </patternFill>
      </fill>
    </dxf>
    <dxf>
      <font>
        <b/>
        <i val="0"/>
      </font>
      <fill>
        <patternFill>
          <bgColor rgb="FFFF9999"/>
        </patternFill>
      </fill>
    </dxf>
    <dxf>
      <font>
        <b/>
        <i val="0"/>
      </font>
      <fill>
        <patternFill>
          <bgColor rgb="FFFF7C80"/>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font>
      <fill>
        <patternFill>
          <bgColor rgb="FFFF7C80"/>
        </patternFill>
      </fill>
    </dxf>
    <dxf>
      <font>
        <b/>
        <i val="0"/>
      </font>
      <fill>
        <patternFill>
          <bgColor rgb="FFFF7C80"/>
        </patternFill>
      </fill>
    </dxf>
    <dxf>
      <font>
        <b/>
        <i val="0"/>
      </font>
      <fill>
        <patternFill>
          <bgColor rgb="FFFF7C80"/>
        </patternFill>
      </fill>
    </dxf>
    <dxf>
      <font>
        <b/>
        <i val="0"/>
      </font>
      <fill>
        <patternFill>
          <bgColor rgb="FFFF7C80"/>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theme="0"/>
      </font>
      <fill>
        <patternFill>
          <fgColor theme="0"/>
          <bgColor theme="0"/>
        </patternFill>
      </fill>
    </dxf>
    <dxf>
      <font>
        <color theme="1" tint="0.34998626667073579"/>
      </font>
      <fill>
        <patternFill>
          <bgColor theme="1" tint="0.34998626667073579"/>
        </patternFill>
      </fill>
    </dxf>
    <dxf>
      <font>
        <color theme="0" tint="-4.9989318521683403E-2"/>
      </font>
      <fill>
        <patternFill>
          <bgColor theme="0" tint="-4.9989318521683403E-2"/>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patternType="lightUp">
          <bgColor auto="1"/>
        </patternFill>
      </fill>
    </dxf>
    <dxf>
      <font>
        <b/>
        <i val="0"/>
        <color theme="0"/>
      </font>
      <fill>
        <patternFill patternType="solid">
          <fgColor theme="0"/>
          <bgColor auto="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theme="0"/>
        </patternFill>
      </fill>
    </dxf>
    <dxf>
      <font>
        <color theme="0" tint="-4.9989318521683403E-2"/>
      </font>
      <fill>
        <patternFill>
          <bgColor theme="0" tint="-4.9989318521683403E-2"/>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color theme="1" tint="0.34998626667073579"/>
      </font>
      <fill>
        <patternFill>
          <bgColor theme="1" tint="0.3499862666707357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ont>
        <b/>
        <i val="0"/>
        <color auto="1"/>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fgColor rgb="FFFFE699"/>
          <bgColor theme="9"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color auto="1"/>
      </font>
      <fill>
        <patternFill>
          <fgColor rgb="FFFFC000"/>
          <bgColor theme="7" tint="0.59996337778862885"/>
        </patternFill>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font>
      <fill>
        <patternFill patternType="lightUp"/>
      </fill>
    </dxf>
    <dxf>
      <font>
        <b/>
        <i val="0"/>
      </font>
      <fill>
        <patternFill patternType="lightUp"/>
      </fill>
    </dxf>
    <dxf>
      <fill>
        <patternFill patternType="lightUp"/>
      </fill>
    </dxf>
    <dxf>
      <font>
        <color theme="1" tint="0.34998626667073579"/>
      </font>
      <fill>
        <patternFill patternType="solid">
          <fgColor theme="0"/>
          <bgColor theme="1" tint="0.34998626667073579"/>
        </patternFill>
      </fill>
    </dxf>
    <dxf>
      <fill>
        <patternFill patternType="lightUp"/>
      </fill>
    </dxf>
    <dxf>
      <fill>
        <patternFill patternType="lightUp"/>
      </fill>
    </dxf>
    <dxf>
      <font>
        <color theme="1" tint="0.34998626667073579"/>
      </font>
      <fill>
        <patternFill patternType="solid">
          <fgColor theme="0"/>
          <bgColor theme="1" tint="0.3499862666707357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color theme="1" tint="0.499984740745262"/>
      </font>
      <fill>
        <patternFill>
          <bgColor theme="1" tint="0.49998474074526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theme="0"/>
      </font>
      <fill>
        <patternFill>
          <fgColor theme="0"/>
          <bgColor theme="0"/>
        </patternFill>
      </fill>
    </dxf>
    <dxf>
      <font>
        <color theme="1" tint="0.34998626667073579"/>
      </font>
      <fill>
        <patternFill>
          <bgColor theme="1" tint="0.34998626667073579"/>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patternType="lightUp">
          <bgColor auto="1"/>
        </patternFill>
      </fill>
    </dxf>
    <dxf>
      <font>
        <b/>
        <i val="0"/>
        <color theme="0"/>
      </font>
      <fill>
        <patternFill patternType="solid">
          <fgColor theme="0"/>
          <bgColor auto="1"/>
        </patternFill>
      </fill>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theme="0"/>
        </patternFill>
      </fill>
    </dxf>
    <dxf>
      <font>
        <color theme="0" tint="-4.9989318521683403E-2"/>
      </font>
      <fill>
        <patternFill>
          <bgColor theme="0" tint="-4.9989318521683403E-2"/>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auto="1"/>
      </font>
      <fill>
        <patternFill patternType="lightUp">
          <bgColor auto="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fgColor rgb="FFFFE699"/>
          <bgColor theme="9"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color auto="1"/>
      </font>
      <fill>
        <patternFill>
          <fgColor rgb="FFFFC000"/>
          <bgColor theme="7" tint="0.59996337778862885"/>
        </patternFill>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font>
      <fill>
        <patternFill patternType="lightUp"/>
      </fill>
    </dxf>
    <dxf>
      <font>
        <b/>
        <i val="0"/>
      </font>
      <fill>
        <patternFill patternType="lightUp"/>
      </fill>
    </dxf>
    <dxf>
      <fill>
        <patternFill patternType="lightUp"/>
      </fill>
    </dxf>
    <dxf>
      <font>
        <color theme="1" tint="0.34998626667073579"/>
      </font>
      <fill>
        <patternFill patternType="solid">
          <fgColor theme="0"/>
          <bgColor theme="1" tint="0.34998626667073579"/>
        </patternFill>
      </fill>
    </dxf>
    <dxf>
      <fill>
        <patternFill patternType="lightUp"/>
      </fill>
    </dxf>
    <dxf>
      <fill>
        <patternFill patternType="lightUp"/>
      </fill>
    </dxf>
    <dxf>
      <font>
        <color theme="1" tint="0.34998626667073579"/>
      </font>
      <fill>
        <patternFill patternType="solid">
          <fgColor theme="0"/>
          <bgColor theme="1" tint="0.3499862666707357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theme="0"/>
      </font>
      <fill>
        <patternFill>
          <fgColor theme="0"/>
          <bgColor theme="0"/>
        </patternFill>
      </fill>
    </dxf>
    <dxf>
      <font>
        <color theme="1" tint="0.34998626667073579"/>
      </font>
      <fill>
        <patternFill>
          <bgColor theme="1" tint="0.34998626667073579"/>
        </patternFill>
      </fill>
    </dxf>
    <dxf>
      <font>
        <color theme="0" tint="-4.9989318521683403E-2"/>
      </font>
      <fill>
        <patternFill>
          <bgColor theme="0" tint="-4.9989318521683403E-2"/>
        </patternFill>
      </fill>
    </dxf>
    <dxf>
      <font>
        <b/>
        <i val="0"/>
      </font>
      <fill>
        <patternFill>
          <bgColor rgb="FFFF9999"/>
        </patternFill>
      </fill>
    </dxf>
    <dxf>
      <font>
        <b/>
        <i val="0"/>
      </font>
      <fill>
        <patternFill>
          <bgColor theme="7" tint="0.59996337778862885"/>
        </patternFill>
      </fill>
    </dxf>
    <dxf>
      <font>
        <b/>
        <i val="0"/>
      </font>
      <fill>
        <patternFill>
          <bgColor theme="9" tint="0.59996337778862885"/>
        </patternFill>
      </fill>
    </dxf>
    <dxf>
      <font>
        <color theme="0" tint="-4.9989318521683403E-2"/>
      </font>
      <fill>
        <patternFill>
          <bgColor theme="0" tint="-4.9989318521683403E-2"/>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patternType="lightUp">
          <bgColor auto="1"/>
        </patternFill>
      </fill>
    </dxf>
    <dxf>
      <font>
        <b/>
        <i val="0"/>
        <color theme="0"/>
      </font>
      <fill>
        <patternFill patternType="solid">
          <fgColor theme="0"/>
          <bgColor auto="1"/>
        </patternFill>
      </fill>
    </dxf>
    <dxf>
      <font>
        <b/>
        <i val="0"/>
        <color auto="1"/>
      </font>
      <fill>
        <patternFill patternType="lightUp">
          <bgColor auto="1"/>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color theme="0"/>
      </font>
      <fill>
        <patternFill patternType="none">
          <bgColor auto="1"/>
        </patternFill>
      </fill>
    </dxf>
    <dxf>
      <font>
        <b/>
        <i val="0"/>
        <color auto="1"/>
      </font>
      <fill>
        <patternFill patternType="lightUp">
          <bgColor auto="1"/>
        </patternFill>
      </fill>
    </dxf>
    <dxf>
      <font>
        <b/>
        <i val="0"/>
        <color theme="0"/>
      </font>
      <fill>
        <patternFill patternType="none">
          <bgColor auto="1"/>
        </patternFill>
      </fill>
    </dxf>
    <dxf>
      <font>
        <b/>
        <i val="0"/>
      </font>
      <fill>
        <patternFill>
          <bgColor rgb="FFFF9999"/>
        </patternFill>
      </fill>
    </dxf>
    <dxf>
      <font>
        <b/>
        <i val="0"/>
      </font>
      <fill>
        <patternFill>
          <bgColor theme="7" tint="0.59996337778862885"/>
        </patternFill>
      </fill>
    </dxf>
    <dxf>
      <font>
        <b/>
        <i val="0"/>
      </font>
      <fill>
        <patternFill>
          <bgColor theme="9" tint="0.59996337778862885"/>
        </patternFill>
      </fill>
    </dxf>
    <dxf>
      <font>
        <b/>
        <i val="0"/>
      </font>
      <fill>
        <patternFill>
          <bgColor rgb="FFFF9999"/>
        </patternFill>
      </fill>
    </dxf>
    <dxf>
      <font>
        <b/>
        <i val="0"/>
      </font>
      <fill>
        <patternFill>
          <bgColor theme="7" tint="0.59996337778862885"/>
        </patternFill>
      </fill>
    </dxf>
    <dxf>
      <font>
        <b/>
        <i val="0"/>
      </font>
      <fill>
        <patternFill>
          <bgColor theme="9" tint="0.59996337778862885"/>
        </patternFill>
      </fill>
    </dxf>
    <dxf>
      <font>
        <b/>
        <i val="0"/>
        <color theme="0"/>
      </font>
      <fill>
        <patternFill patternType="solid">
          <fgColor theme="0"/>
          <bgColor auto="1"/>
        </patternFill>
      </fill>
    </dxf>
    <dxf>
      <font>
        <b/>
        <i val="0"/>
      </font>
      <fill>
        <patternFill patternType="lightUp">
          <bgColor auto="1"/>
        </patternFill>
      </fill>
    </dxf>
    <dxf>
      <font>
        <color theme="0" tint="-4.9989318521683403E-2"/>
      </font>
      <fill>
        <patternFill>
          <bgColor theme="0" tint="-4.9989318521683403E-2"/>
        </patternFill>
      </fill>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theme="0"/>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ill>
        <patternFill patternType="lightUp">
          <bgColor theme="0" tint="-0.14993743705557422"/>
        </patternFill>
      </fill>
    </dxf>
    <dxf>
      <font>
        <b/>
        <i val="0"/>
        <color auto="1"/>
      </font>
      <fill>
        <patternFill patternType="lightUp">
          <bgColor auto="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fgColor rgb="FFFFC000"/>
          <bgColor theme="7" tint="0.59996337778862885"/>
        </patternFill>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color auto="1"/>
      </font>
      <fill>
        <patternFill>
          <bgColor rgb="FFFF9999"/>
        </patternFill>
      </fill>
    </dxf>
    <dxf>
      <font>
        <b/>
        <i val="0"/>
        <color auto="1"/>
      </font>
      <fill>
        <patternFill>
          <bgColor theme="7" tint="0.59996337778862885"/>
        </patternFill>
      </fill>
    </dxf>
    <dxf>
      <font>
        <b/>
        <i val="0"/>
        <color auto="1"/>
      </font>
      <fill>
        <patternFill>
          <fgColor rgb="FFFFC000"/>
          <bgColor theme="7" tint="0.59996337778862885"/>
        </patternFill>
      </fill>
    </dxf>
    <dxf>
      <font>
        <b/>
        <i val="0"/>
        <color auto="1"/>
      </font>
      <fill>
        <patternFill>
          <fgColor rgb="FFFFE699"/>
          <bgColor theme="9" tint="0.59996337778862885"/>
        </patternFill>
      </fill>
    </dxf>
    <dxf>
      <font>
        <b/>
        <i val="0"/>
        <color auto="1"/>
      </font>
      <fill>
        <patternFill patternType="lightUp"/>
      </fill>
    </dxf>
    <dxf>
      <font>
        <color theme="0" tint="-4.9989318521683403E-2"/>
      </font>
    </dxf>
    <dxf>
      <font>
        <color theme="1" tint="0.34998626667073579"/>
      </font>
      <fill>
        <patternFill>
          <bgColor theme="1" tint="0.34998626667073579"/>
        </patternFill>
      </fill>
    </dxf>
    <dxf>
      <font>
        <b/>
        <i val="0"/>
      </font>
      <fill>
        <patternFill patternType="lightUp"/>
      </fill>
    </dxf>
    <dxf>
      <font>
        <b/>
        <i val="0"/>
        <color auto="1"/>
      </font>
      <fill>
        <patternFill>
          <fgColor rgb="FFFFC000"/>
          <bgColor theme="7" tint="0.59996337778862885"/>
        </patternFill>
      </fill>
    </dxf>
    <dxf>
      <font>
        <b/>
        <i val="0"/>
        <color auto="1"/>
      </font>
      <fill>
        <patternFill>
          <bgColor rgb="FFFF9999"/>
        </patternFill>
      </fill>
    </dxf>
    <dxf>
      <font>
        <b/>
        <i val="0"/>
        <color auto="1"/>
      </font>
      <fill>
        <patternFill>
          <fgColor rgb="FFFFE699"/>
          <bgColor theme="9"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font>
      <fill>
        <patternFill patternType="lightUp"/>
      </fill>
    </dxf>
    <dxf>
      <font>
        <b/>
        <i val="0"/>
      </font>
      <fill>
        <patternFill patternType="lightUp"/>
      </fill>
    </dxf>
    <dxf>
      <fill>
        <patternFill patternType="lightUp"/>
      </fill>
    </dxf>
    <dxf>
      <font>
        <color theme="1" tint="0.34998626667073579"/>
      </font>
      <fill>
        <patternFill patternType="solid">
          <fgColor theme="0"/>
          <bgColor theme="1" tint="0.34998626667073579"/>
        </patternFill>
      </fill>
    </dxf>
    <dxf>
      <fill>
        <patternFill patternType="lightUp"/>
      </fill>
    </dxf>
    <dxf>
      <fill>
        <patternFill patternType="lightUp"/>
      </fill>
    </dxf>
    <dxf>
      <font>
        <color theme="1" tint="0.34998626667073579"/>
      </font>
      <fill>
        <patternFill patternType="solid">
          <fgColor theme="0"/>
          <bgColor theme="1" tint="0.3499862666707357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5050"/>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color theme="0" tint="-4.9989318521683403E-2"/>
      </font>
      <fill>
        <patternFill>
          <bgColor theme="0" tint="-4.9989318521683403E-2"/>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theme="0"/>
      </font>
      <fill>
        <patternFill>
          <fgColor theme="0"/>
          <bgColor theme="0"/>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color auto="1"/>
      </font>
      <fill>
        <patternFill patternType="lightUp">
          <bgColor auto="1"/>
        </patternFill>
      </fill>
    </dxf>
    <dxf>
      <font>
        <b/>
        <i val="0"/>
        <color theme="0"/>
      </font>
      <fill>
        <patternFill patternType="none">
          <bgColor auto="1"/>
        </patternFill>
      </fill>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auto="1"/>
        </patternFill>
      </fill>
    </dxf>
    <dxf>
      <font>
        <b/>
        <i val="0"/>
        <color theme="0"/>
      </font>
      <fill>
        <patternFill patternType="solid">
          <fgColor theme="0"/>
          <bgColor auto="1"/>
        </patternFill>
      </fill>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theme="0"/>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patternType="lightUp">
          <bgColor auto="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ill>
        <patternFill patternType="lightUp">
          <bgColor theme="0" tint="-0.14993743705557422"/>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fgColor rgb="FFFFC000"/>
          <bgColor theme="7" tint="0.59996337778862885"/>
        </patternFill>
      </fill>
    </dxf>
    <dxf>
      <font>
        <b/>
        <i val="0"/>
        <color auto="1"/>
      </font>
      <fill>
        <patternFill patternType="lightUp"/>
      </fill>
    </dxf>
    <dxf>
      <font>
        <b/>
        <i val="0"/>
        <color auto="1"/>
      </font>
      <fill>
        <patternFill>
          <bgColor theme="7" tint="0.59996337778862885"/>
        </patternFill>
      </fill>
    </dxf>
    <dxf>
      <font>
        <b/>
        <i val="0"/>
        <color auto="1"/>
      </font>
      <fill>
        <patternFill>
          <bgColor rgb="FFFF9999"/>
        </patternFill>
      </fill>
    </dxf>
    <dxf>
      <font>
        <b/>
        <i val="0"/>
        <color auto="1"/>
      </font>
      <fill>
        <patternFill>
          <fgColor rgb="FFFFE699"/>
          <bgColor theme="9" tint="0.59996337778862885"/>
        </patternFill>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ill>
        <patternFill patternType="lightUp"/>
      </fill>
    </dxf>
    <dxf>
      <font>
        <color theme="1" tint="0.34998626667073579"/>
      </font>
      <fill>
        <patternFill patternType="solid">
          <fgColor theme="0"/>
          <bgColor theme="1" tint="0.34998626667073579"/>
        </patternFill>
      </fill>
    </dxf>
    <dxf>
      <font>
        <b/>
        <i val="0"/>
        <color auto="1"/>
      </font>
      <fill>
        <patternFill>
          <fgColor rgb="FFFFC000"/>
          <bgColor theme="7" tint="0.59996337778862885"/>
        </patternFill>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patternType="lightUp"/>
      </fill>
    </dxf>
    <dxf>
      <font>
        <b/>
        <i val="0"/>
        <color auto="1"/>
      </font>
      <fill>
        <patternFill patternType="lightUp"/>
      </fill>
    </dxf>
    <dxf>
      <font>
        <b/>
        <i val="0"/>
        <color auto="1"/>
      </font>
      <fill>
        <patternFill>
          <fgColor rgb="FFFFC000"/>
          <bgColor theme="7" tint="0.59996337778862885"/>
        </patternFill>
      </fill>
    </dxf>
    <dxf>
      <font>
        <b/>
        <i val="0"/>
        <color auto="1"/>
      </font>
      <fill>
        <patternFill>
          <bgColor rgb="FFFF9999"/>
        </patternFill>
      </fill>
    </dxf>
    <dxf>
      <font>
        <b/>
        <i val="0"/>
        <color auto="1"/>
      </font>
      <fill>
        <patternFill>
          <fgColor rgb="FFFFE699"/>
          <bgColor theme="9" tint="0.59996337778862885"/>
        </patternFill>
      </fill>
    </dxf>
    <dxf>
      <font>
        <b/>
        <i val="0"/>
        <color auto="1"/>
      </font>
      <fill>
        <patternFill>
          <bgColor theme="7" tint="0.59996337778862885"/>
        </patternFill>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color theme="0" tint="-4.9989318521683403E-2"/>
      </font>
    </dxf>
    <dxf>
      <font>
        <color theme="1" tint="0.34998626667073579"/>
      </font>
      <fill>
        <patternFill>
          <bgColor theme="1" tint="0.34998626667073579"/>
        </patternFill>
      </fill>
    </dxf>
    <dxf>
      <font>
        <b/>
        <i val="0"/>
      </font>
      <fill>
        <patternFill patternType="lightUp"/>
      </fill>
    </dxf>
    <dxf>
      <font>
        <b/>
        <i val="0"/>
      </font>
      <fill>
        <patternFill patternType="lightUp"/>
      </fill>
    </dxf>
    <dxf>
      <font>
        <b/>
        <i val="0"/>
        <color auto="1"/>
      </font>
      <fill>
        <patternFill>
          <fgColor rgb="FFFFE699"/>
          <bgColor theme="9" tint="0.59996337778862885"/>
        </patternFill>
      </fill>
    </dxf>
    <dxf>
      <font>
        <b/>
        <i val="0"/>
        <color auto="1"/>
      </font>
      <fill>
        <patternFill>
          <bgColor theme="7" tint="0.59996337778862885"/>
        </patternFill>
      </fill>
    </dxf>
    <dxf>
      <font>
        <b/>
        <i val="0"/>
        <color auto="1"/>
      </font>
      <fill>
        <patternFill>
          <fgColor rgb="FFFFC000"/>
          <bgColor theme="7" tint="0.59996337778862885"/>
        </patternFill>
      </fill>
    </dxf>
    <dxf>
      <font>
        <b/>
        <i val="0"/>
        <color auto="1"/>
      </font>
      <fill>
        <patternFill>
          <bgColor rgb="FFFF9999"/>
        </patternFill>
      </fill>
    </dxf>
    <dxf>
      <font>
        <b/>
        <i val="0"/>
        <color auto="1"/>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patternType="lightUp"/>
      </fill>
    </dxf>
    <dxf>
      <font>
        <b/>
        <i val="0"/>
        <color auto="1"/>
      </font>
      <fill>
        <patternFill>
          <bgColor theme="7" tint="0.59996337778862885"/>
        </patternFill>
      </fill>
    </dxf>
    <dxf>
      <font>
        <b/>
        <i val="0"/>
      </font>
      <fill>
        <patternFill patternType="lightUp"/>
      </fill>
    </dxf>
    <dxf>
      <font>
        <b/>
        <i val="0"/>
      </font>
      <fill>
        <patternFill patternType="lightUp"/>
      </fill>
    </dxf>
    <dxf>
      <font>
        <b/>
        <i val="0"/>
      </font>
      <fill>
        <patternFill patternType="lightUp"/>
      </fill>
    </dxf>
    <dxf>
      <fill>
        <patternFill patternType="lightUp"/>
      </fill>
    </dxf>
    <dxf>
      <font>
        <color theme="1" tint="0.34998626667073579"/>
      </font>
      <fill>
        <patternFill patternType="solid">
          <fgColor theme="0"/>
          <bgColor theme="1" tint="0.34998626667073579"/>
        </patternFill>
      </fill>
    </dxf>
    <dxf>
      <fill>
        <patternFill patternType="lightUp"/>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color theme="0" tint="-4.9989318521683403E-2"/>
      </font>
    </dxf>
    <dxf>
      <font>
        <color theme="0"/>
      </font>
    </dxf>
  </dxfs>
  <tableStyles count="0" defaultTableStyle="TableStyleMedium2" defaultPivotStyle="PivotStyleLight16"/>
  <colors>
    <mruColors>
      <color rgb="FF002060"/>
      <color rgb="FF1F4E79"/>
      <color rgb="FFE2CFF1"/>
      <color rgb="FF4D4D4D"/>
      <color rgb="FF8C8C8C"/>
      <color rgb="FF707070"/>
      <color rgb="FFC50DAB"/>
      <color rgb="FFFFCCFF"/>
      <color rgb="FF990033"/>
      <color rgb="FF9303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hyperlink" Target="#'Temperature-Step 3'!A1"/><Relationship Id="rId4" Type="http://schemas.openxmlformats.org/officeDocument/2006/relationships/hyperlink" Target="#'Wind-Step 1'!A1"/></Relationships>
</file>

<file path=xl/drawings/_rels/drawing11.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7.png"/><Relationship Id="rId5" Type="http://schemas.openxmlformats.org/officeDocument/2006/relationships/hyperlink" Target="#'Temperature-Step 4'!A1"/><Relationship Id="rId4" Type="http://schemas.openxmlformats.org/officeDocument/2006/relationships/hyperlink" Target="#'Wind-Step 2'!A1"/></Relationships>
</file>

<file path=xl/drawings/_rels/drawing12.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3.png"/><Relationship Id="rId5" Type="http://schemas.openxmlformats.org/officeDocument/2006/relationships/hyperlink" Target="#'Wind-Step 1'!A1"/><Relationship Id="rId4" Type="http://schemas.openxmlformats.org/officeDocument/2006/relationships/hyperlink" Target="#'Wind-Step 3'!A1"/></Relationships>
</file>

<file path=xl/drawings/_rels/drawing13.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4.png"/><Relationship Id="rId5" Type="http://schemas.openxmlformats.org/officeDocument/2006/relationships/hyperlink" Target="#'Wind-Step 2'!A1"/><Relationship Id="rId4" Type="http://schemas.openxmlformats.org/officeDocument/2006/relationships/hyperlink" Target="#'Wind-Step 4'!A1"/></Relationships>
</file>

<file path=xl/drawings/_rels/drawing14.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hyperlink" Target="#'Wind-Step 3'!A1"/><Relationship Id="rId4" Type="http://schemas.openxmlformats.org/officeDocument/2006/relationships/hyperlink" Target="#'Soil-Step 1'!A1"/></Relationships>
</file>

<file path=xl/drawings/_rels/drawing15.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ind-Step 4'!A1"/><Relationship Id="rId5" Type="http://schemas.openxmlformats.org/officeDocument/2006/relationships/hyperlink" Target="#'Soil-Step 2'!A1"/><Relationship Id="rId4" Type="http://schemas.openxmlformats.org/officeDocument/2006/relationships/image" Target="../media/image28.jpg"/></Relationships>
</file>

<file path=xl/drawings/_rels/drawing16.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3.png"/><Relationship Id="rId5" Type="http://schemas.openxmlformats.org/officeDocument/2006/relationships/hyperlink" Target="#'Soil-Step 1'!A1"/><Relationship Id="rId4" Type="http://schemas.openxmlformats.org/officeDocument/2006/relationships/hyperlink" Target="#'Soil-Step 3'!A1"/></Relationships>
</file>

<file path=xl/drawings/_rels/drawing17.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4.png"/><Relationship Id="rId5" Type="http://schemas.openxmlformats.org/officeDocument/2006/relationships/hyperlink" Target="#'Soil-Step 2'!A1"/><Relationship Id="rId4" Type="http://schemas.openxmlformats.org/officeDocument/2006/relationships/hyperlink" Target="#'Soil-Step 4'!A1"/></Relationships>
</file>

<file path=xl/drawings/_rels/drawing18.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hyperlink" Target="#'Soil-Step 3'!A1"/><Relationship Id="rId4" Type="http://schemas.openxmlformats.org/officeDocument/2006/relationships/hyperlink" Target="#'Output'!A1"/></Relationships>
</file>

<file path=xl/drawings/_rels/drawing19.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image" Target="../media/image29.png"/><Relationship Id="rId4" Type="http://schemas.openxmlformats.org/officeDocument/2006/relationships/hyperlink" Target="#'Soil-Step 4'!A1"/></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1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hyperlink" Target="#'Output'!A1"/><Relationship Id="rId12" Type="http://schemas.openxmlformats.org/officeDocument/2006/relationships/image" Target="../media/image12.png"/><Relationship Id="rId17" Type="http://schemas.openxmlformats.org/officeDocument/2006/relationships/image" Target="../media/image17.svg"/><Relationship Id="rId2" Type="http://schemas.openxmlformats.org/officeDocument/2006/relationships/image" Target="../media/image5.svg"/><Relationship Id="rId16" Type="http://schemas.openxmlformats.org/officeDocument/2006/relationships/image" Target="../media/image16.png"/><Relationship Id="rId1" Type="http://schemas.openxmlformats.org/officeDocument/2006/relationships/image" Target="../media/image4.png"/><Relationship Id="rId6" Type="http://schemas.openxmlformats.org/officeDocument/2006/relationships/image" Target="../media/image7.svg"/><Relationship Id="rId11" Type="http://schemas.openxmlformats.org/officeDocument/2006/relationships/image" Target="../media/image11.svg"/><Relationship Id="rId5" Type="http://schemas.openxmlformats.org/officeDocument/2006/relationships/image" Target="../media/image6.png"/><Relationship Id="rId15" Type="http://schemas.openxmlformats.org/officeDocument/2006/relationships/image" Target="../media/image15.svg"/><Relationship Id="rId10" Type="http://schemas.openxmlformats.org/officeDocument/2006/relationships/image" Target="../media/image10.png"/><Relationship Id="rId19" Type="http://schemas.openxmlformats.org/officeDocument/2006/relationships/image" Target="../media/image19.svg"/><Relationship Id="rId4" Type="http://schemas.openxmlformats.org/officeDocument/2006/relationships/hyperlink" Target="#'Water-Step 1'!A1"/><Relationship Id="rId9" Type="http://schemas.openxmlformats.org/officeDocument/2006/relationships/image" Target="../media/image9.sv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image" Target="../media/image22.jpg"/><Relationship Id="rId4" Type="http://schemas.openxmlformats.org/officeDocument/2006/relationships/hyperlink" Target="#'Water-Step 2'!A1"/></Relationships>
</file>

<file path=xl/drawings/_rels/drawing4.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3.png"/><Relationship Id="rId5" Type="http://schemas.openxmlformats.org/officeDocument/2006/relationships/hyperlink" Target="#'Water-Step 1'!A1"/><Relationship Id="rId4" Type="http://schemas.openxmlformats.org/officeDocument/2006/relationships/hyperlink" Target="#'Water-Step 3'!A1"/></Relationships>
</file>

<file path=xl/drawings/_rels/drawing5.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4.png"/><Relationship Id="rId5" Type="http://schemas.openxmlformats.org/officeDocument/2006/relationships/hyperlink" Target="#'Water-Step 2'!A1"/><Relationship Id="rId4" Type="http://schemas.openxmlformats.org/officeDocument/2006/relationships/hyperlink" Target="#'Water-Step 4'!A1"/></Relationships>
</file>

<file path=xl/drawings/_rels/drawing6.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hyperlink" Target="#'Water-Step 3'!A1"/><Relationship Id="rId4" Type="http://schemas.openxmlformats.org/officeDocument/2006/relationships/hyperlink" Target="#'Temperature-Step 1'!A1"/></Relationships>
</file>

<file path=xl/drawings/_rels/drawing7.xml.rels><?xml version="1.0" encoding="UTF-8" standalone="yes"?>
<Relationships xmlns="http://schemas.openxmlformats.org/package/2006/relationships"><Relationship Id="rId8" Type="http://schemas.openxmlformats.org/officeDocument/2006/relationships/hyperlink" Target="https://interactive-atlas.ipcc.ch/" TargetMode="External"/><Relationship Id="rId3" Type="http://schemas.openxmlformats.org/officeDocument/2006/relationships/image" Target="../media/image21.svg"/><Relationship Id="rId7" Type="http://schemas.openxmlformats.org/officeDocument/2006/relationships/image" Target="../media/image26.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5.png"/><Relationship Id="rId5" Type="http://schemas.openxmlformats.org/officeDocument/2006/relationships/hyperlink" Target="#'Water-Step 4'!A1"/><Relationship Id="rId4" Type="http://schemas.openxmlformats.org/officeDocument/2006/relationships/hyperlink" Target="#'Temperature-Step 2'!A1"/></Relationships>
</file>

<file path=xl/drawings/_rels/drawing8.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3.png"/><Relationship Id="rId5" Type="http://schemas.openxmlformats.org/officeDocument/2006/relationships/hyperlink" Target="#'Temperature-Step 1'!A1"/><Relationship Id="rId4" Type="http://schemas.openxmlformats.org/officeDocument/2006/relationships/hyperlink" Target="#'Temperature-Step 3'!A1"/></Relationships>
</file>

<file path=xl/drawings/_rels/drawing9.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4.png"/><Relationship Id="rId5" Type="http://schemas.openxmlformats.org/officeDocument/2006/relationships/hyperlink" Target="#'Temperature-Step 2'!A1"/><Relationship Id="rId4" Type="http://schemas.openxmlformats.org/officeDocument/2006/relationships/hyperlink" Target="#'Temperature-Step 4'!A1"/></Relationships>
</file>

<file path=xl/drawings/drawing1.xml><?xml version="1.0" encoding="utf-8"?>
<xdr:wsDr xmlns:xdr="http://schemas.openxmlformats.org/drawingml/2006/spreadsheetDrawing" xmlns:a="http://schemas.openxmlformats.org/drawingml/2006/main">
  <xdr:oneCellAnchor>
    <xdr:from>
      <xdr:col>4</xdr:col>
      <xdr:colOff>390525</xdr:colOff>
      <xdr:row>0</xdr:row>
      <xdr:rowOff>0</xdr:rowOff>
    </xdr:from>
    <xdr:ext cx="184731" cy="264560"/>
    <xdr:sp macro="" textlink="">
      <xdr:nvSpPr>
        <xdr:cNvPr id="2" name="TextBox 1">
          <a:extLst>
            <a:ext uri="{FF2B5EF4-FFF2-40B4-BE49-F238E27FC236}">
              <a16:creationId xmlns:a16="http://schemas.microsoft.com/office/drawing/2014/main" id="{E1FB6163-9A13-4218-8467-28CA1D6A0963}"/>
            </a:ext>
          </a:extLst>
        </xdr:cNvPr>
        <xdr:cNvSpPr txBox="1"/>
      </xdr:nvSpPr>
      <xdr:spPr>
        <a:xfrm>
          <a:off x="2828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4</xdr:col>
      <xdr:colOff>390525</xdr:colOff>
      <xdr:row>4</xdr:row>
      <xdr:rowOff>28575</xdr:rowOff>
    </xdr:from>
    <xdr:ext cx="184731" cy="264560"/>
    <xdr:sp macro="" textlink="">
      <xdr:nvSpPr>
        <xdr:cNvPr id="3" name="TextBox 2">
          <a:extLst>
            <a:ext uri="{FF2B5EF4-FFF2-40B4-BE49-F238E27FC236}">
              <a16:creationId xmlns:a16="http://schemas.microsoft.com/office/drawing/2014/main" id="{7C934FC1-750D-4AD7-8480-B1A21A19CC52}"/>
            </a:ext>
          </a:extLst>
        </xdr:cNvPr>
        <xdr:cNvSpPr txBox="1"/>
      </xdr:nvSpPr>
      <xdr:spPr>
        <a:xfrm>
          <a:off x="2828925" y="79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53422</xdr:colOff>
      <xdr:row>1</xdr:row>
      <xdr:rowOff>115957</xdr:rowOff>
    </xdr:from>
    <xdr:to>
      <xdr:col>11</xdr:col>
      <xdr:colOff>495299</xdr:colOff>
      <xdr:row>3</xdr:row>
      <xdr:rowOff>115957</xdr:rowOff>
    </xdr:to>
    <xdr:sp macro="" textlink="">
      <xdr:nvSpPr>
        <xdr:cNvPr id="4" name="TextBox 3">
          <a:extLst>
            <a:ext uri="{FF2B5EF4-FFF2-40B4-BE49-F238E27FC236}">
              <a16:creationId xmlns:a16="http://schemas.microsoft.com/office/drawing/2014/main" id="{08D39B19-BC43-402D-945E-20B663DE4871}"/>
            </a:ext>
          </a:extLst>
        </xdr:cNvPr>
        <xdr:cNvSpPr txBox="1"/>
      </xdr:nvSpPr>
      <xdr:spPr>
        <a:xfrm>
          <a:off x="1272622" y="306457"/>
          <a:ext cx="5928277" cy="381000"/>
        </a:xfrm>
        <a:prstGeom prst="rect">
          <a:avLst/>
        </a:prstGeom>
        <a:solidFill>
          <a:srgbClr val="93035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i="0" u="none" strike="noStrike" baseline="0">
              <a:solidFill>
                <a:schemeClr val="bg1"/>
              </a:solidFill>
              <a:latin typeface="+mn-lt"/>
              <a:ea typeface="+mn-ea"/>
              <a:cs typeface="+mn-cs"/>
            </a:rPr>
            <a:t>CLÁUSULA DE EXENCIÓN DE RESPONSABILIDAD</a:t>
          </a:r>
          <a:endParaRPr lang="en-US" sz="1800" b="1">
            <a:solidFill>
              <a:schemeClr val="bg1"/>
            </a:solidFill>
          </a:endParaRPr>
        </a:p>
      </xdr:txBody>
    </xdr:sp>
    <xdr:clientData/>
  </xdr:twoCellAnchor>
  <xdr:oneCellAnchor>
    <xdr:from>
      <xdr:col>8</xdr:col>
      <xdr:colOff>400051</xdr:colOff>
      <xdr:row>3</xdr:row>
      <xdr:rowOff>164284</xdr:rowOff>
    </xdr:from>
    <xdr:ext cx="1699659" cy="731066"/>
    <xdr:pic>
      <xdr:nvPicPr>
        <xdr:cNvPr id="5" name="Picture 4">
          <a:extLst>
            <a:ext uri="{FF2B5EF4-FFF2-40B4-BE49-F238E27FC236}">
              <a16:creationId xmlns:a16="http://schemas.microsoft.com/office/drawing/2014/main" id="{86673C49-DC39-4809-A36A-8EAD0C8DB0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76851" y="735784"/>
          <a:ext cx="1699659" cy="731066"/>
        </a:xfrm>
        <a:prstGeom prst="rect">
          <a:avLst/>
        </a:prstGeom>
        <a:solidFill>
          <a:schemeClr val="bg1"/>
        </a:solidFill>
      </xdr:spPr>
    </xdr:pic>
    <xdr:clientData/>
  </xdr:oneCellAnchor>
  <xdr:twoCellAnchor>
    <xdr:from>
      <xdr:col>13</xdr:col>
      <xdr:colOff>118534</xdr:colOff>
      <xdr:row>33</xdr:row>
      <xdr:rowOff>93134</xdr:rowOff>
    </xdr:from>
    <xdr:to>
      <xdr:col>19</xdr:col>
      <xdr:colOff>476250</xdr:colOff>
      <xdr:row>35</xdr:row>
      <xdr:rowOff>73427</xdr:rowOff>
    </xdr:to>
    <xdr:sp macro="" textlink="">
      <xdr:nvSpPr>
        <xdr:cNvPr id="6" name="TextBox 5">
          <a:extLst>
            <a:ext uri="{FF2B5EF4-FFF2-40B4-BE49-F238E27FC236}">
              <a16:creationId xmlns:a16="http://schemas.microsoft.com/office/drawing/2014/main" id="{D0746CDA-DC98-419D-990E-9BF117E6DE17}"/>
            </a:ext>
          </a:extLst>
        </xdr:cNvPr>
        <xdr:cNvSpPr txBox="1"/>
      </xdr:nvSpPr>
      <xdr:spPr>
        <a:xfrm>
          <a:off x="8043334" y="6379634"/>
          <a:ext cx="4015316" cy="361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NOTIFICACIÓN DE FALLOS INFORMÁTICOS</a:t>
          </a:r>
          <a:endParaRPr lang="en-US" sz="1400" b="1">
            <a:solidFill>
              <a:schemeClr val="bg1"/>
            </a:solidFill>
            <a:latin typeface="Roboto" panose="02000000000000000000" pitchFamily="2" charset="0"/>
            <a:ea typeface="Roboto" panose="02000000000000000000" pitchFamily="2" charset="0"/>
            <a:cs typeface="Roboto" panose="02000000000000000000" pitchFamily="2" charset="0"/>
          </a:endParaRPr>
        </a:p>
      </xdr:txBody>
    </xdr:sp>
    <xdr:clientData/>
  </xdr:twoCellAnchor>
  <xdr:oneCellAnchor>
    <xdr:from>
      <xdr:col>13</xdr:col>
      <xdr:colOff>51860</xdr:colOff>
      <xdr:row>35</xdr:row>
      <xdr:rowOff>1060</xdr:rowOff>
    </xdr:from>
    <xdr:ext cx="5672666" cy="968983"/>
    <xdr:sp macro="" textlink="">
      <xdr:nvSpPr>
        <xdr:cNvPr id="7" name="TextBox 6">
          <a:extLst>
            <a:ext uri="{FF2B5EF4-FFF2-40B4-BE49-F238E27FC236}">
              <a16:creationId xmlns:a16="http://schemas.microsoft.com/office/drawing/2014/main" id="{05F4C943-A269-43C6-911D-EA17C3AC7F86}"/>
            </a:ext>
          </a:extLst>
        </xdr:cNvPr>
        <xdr:cNvSpPr txBox="1"/>
      </xdr:nvSpPr>
      <xdr:spPr>
        <a:xfrm>
          <a:off x="7976660" y="6668560"/>
          <a:ext cx="5672666" cy="968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marR="0" lvl="0" indent="-252000" defTabSz="914400" eaLnBrk="1" fontAlgn="auto" latinLnBrk="0" hangingPunct="1">
            <a:lnSpc>
              <a:spcPct val="100000"/>
            </a:lnSpc>
            <a:spcBef>
              <a:spcPts val="0"/>
            </a:spcBef>
            <a:spcAft>
              <a:spcPts val="600"/>
            </a:spcAft>
            <a:buClrTx/>
            <a:buSzPct val="150000"/>
            <a:buFontTx/>
            <a:buBlip>
              <a:blip xmlns:r="http://schemas.openxmlformats.org/officeDocument/2006/relationships" r:embed="rId2"/>
            </a:buBlip>
            <a:tabLst/>
            <a:defRPr/>
          </a:pPr>
          <a:r>
            <a:rPr lang="en-US" sz="1400" b="0" i="0" baseline="0">
              <a:solidFill>
                <a:schemeClr val="bg1"/>
              </a:solidFill>
              <a:effectLst/>
              <a:latin typeface="+mn-lt"/>
              <a:ea typeface="+mn-ea"/>
              <a:cs typeface="+mn-cs"/>
            </a:rPr>
            <a:t>Si detecta cualquier fallo en la herramienta, escriba a la siguiente dirección de correo electrónico: jaspersnetwork@eib.org indicando en el asunto «Excel tools bug reporting» (Notificación de fallos informáticos en herramientas de Excel).</a:t>
          </a:r>
        </a:p>
      </xdr:txBody>
    </xdr:sp>
    <xdr:clientData/>
  </xdr:oneCellAnchor>
  <xdr:twoCellAnchor>
    <xdr:from>
      <xdr:col>13</xdr:col>
      <xdr:colOff>0</xdr:colOff>
      <xdr:row>32</xdr:row>
      <xdr:rowOff>152400</xdr:rowOff>
    </xdr:from>
    <xdr:to>
      <xdr:col>22</xdr:col>
      <xdr:colOff>390525</xdr:colOff>
      <xdr:row>40</xdr:row>
      <xdr:rowOff>64559</xdr:rowOff>
    </xdr:to>
    <xdr:sp macro="" textlink="">
      <xdr:nvSpPr>
        <xdr:cNvPr id="8" name="Rectangle 7">
          <a:extLst>
            <a:ext uri="{FF2B5EF4-FFF2-40B4-BE49-F238E27FC236}">
              <a16:creationId xmlns:a16="http://schemas.microsoft.com/office/drawing/2014/main" id="{B77AB7D0-85CB-4444-AA3F-970DD8F3295E}"/>
            </a:ext>
          </a:extLst>
        </xdr:cNvPr>
        <xdr:cNvSpPr/>
      </xdr:nvSpPr>
      <xdr:spPr>
        <a:xfrm>
          <a:off x="7924800" y="6248400"/>
          <a:ext cx="5876925" cy="1436159"/>
        </a:xfrm>
        <a:prstGeom prst="rect">
          <a:avLst/>
        </a:prstGeom>
        <a:noFill/>
        <a:ln w="7620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2</xdr:col>
      <xdr:colOff>0</xdr:colOff>
      <xdr:row>6</xdr:row>
      <xdr:rowOff>0</xdr:rowOff>
    </xdr:from>
    <xdr:ext cx="5688666" cy="8550802"/>
    <xdr:sp macro="" textlink="">
      <xdr:nvSpPr>
        <xdr:cNvPr id="9" name="TextBox 8">
          <a:extLst>
            <a:ext uri="{FF2B5EF4-FFF2-40B4-BE49-F238E27FC236}">
              <a16:creationId xmlns:a16="http://schemas.microsoft.com/office/drawing/2014/main" id="{A35D32CF-3BBD-44B8-A0F1-BBC950A8DB6C}"/>
            </a:ext>
          </a:extLst>
        </xdr:cNvPr>
        <xdr:cNvSpPr txBox="1"/>
      </xdr:nvSpPr>
      <xdr:spPr>
        <a:xfrm>
          <a:off x="1219200" y="1143000"/>
          <a:ext cx="5688666" cy="85508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indent="-252000" algn="l">
            <a:spcAft>
              <a:spcPts val="600"/>
            </a:spcAft>
            <a:buSzPct val="150000"/>
            <a:buFontTx/>
            <a:buBlip>
              <a:blip xmlns:r="http://schemas.openxmlformats.org/officeDocument/2006/relationships" r:embed="rId2"/>
            </a:buBlip>
          </a:pPr>
          <a:r>
            <a:rPr lang="en-US" sz="1400" b="1" i="0" u="sng" strike="noStrike" baseline="0">
              <a:solidFill>
                <a:schemeClr val="bg1"/>
              </a:solidFill>
              <a:latin typeface="+mn-lt"/>
              <a:ea typeface="+mn-ea"/>
              <a:cs typeface="+mn-cs"/>
            </a:rPr>
            <a:t>Versión de julio de 2025</a:t>
          </a:r>
        </a:p>
        <a:p>
          <a:pPr marL="252000" indent="-252000" algn="l">
            <a:spcAft>
              <a:spcPts val="600"/>
            </a:spcAft>
            <a:buSzPct val="150000"/>
            <a:buFontTx/>
            <a:buBlip>
              <a:blip xmlns:r="http://schemas.openxmlformats.org/officeDocument/2006/relationships" r:embed="rId2"/>
            </a:buBlip>
          </a:pPr>
          <a:endParaRPr lang="en-US" sz="1400" b="0" i="0" u="none" strike="noStrike" baseline="0">
            <a:solidFill>
              <a:schemeClr val="bg1"/>
            </a:solidFill>
            <a:latin typeface="+mn-lt"/>
            <a:ea typeface="+mn-ea"/>
            <a:cs typeface="+mn-cs"/>
          </a:endParaRP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Esta herramienta ha sido diseñada para pequeños proyectos y se proporciona de buena fe para ser utilizada bajo la responsabilidad del usuario.</a:t>
          </a: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El servicio de asesoramiento JASPERS del BEI no garantiza el carácter exacto o exhaustivo ni de la información incluida en esta herramienta ni de la evaluación realizada con esta herramienta. Tampoco asume responsabilidad jurídica alguna, directa o indirecta, por cualesquiera daños o pérdidas ocasionados o presuntamente ocasionados por o en conexión con el uso de la información incluida en esta herramienta. </a:t>
          </a: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La Comisión Europea no ha debatido ni aprobado formalmente esta herramienta. La evaluación resultante del uso de la herramienta no refleja necesariamente las opiniones de los socios del servicio de asesoramiento JASPERS del BEI (la Comisión Europea y el Banco Europeo de Inversiones).</a:t>
          </a: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El BEI se reserva los derechos de autor de esta herramienta en nombre del servicio de asesoramiento JASPERS del BEI. Por la presente se autoriza la distribución íntegra de esta herramienta con fines no comerciales y sin cargo alguno, siempre que se mencione al servicio de asesoramiento JASPERS del BEI.</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p>
        <a:p>
          <a:pPr marL="252000" indent="-252000" algn="l">
            <a:spcAft>
              <a:spcPts val="600"/>
            </a:spcAft>
            <a:buSzPct val="150000"/>
            <a:buFontTx/>
            <a:buBlip>
              <a:blip xmlns:r="http://schemas.openxmlformats.org/officeDocument/2006/relationships" r:embed="rId2"/>
            </a:buBlip>
          </a:pPr>
          <a:r>
            <a:rPr lang="en-GB" sz="1400" b="0" i="0" u="none" strike="noStrike">
              <a:solidFill>
                <a:schemeClr val="bg1"/>
              </a:solidFill>
              <a:effectLst/>
              <a:latin typeface="+mn-lt"/>
              <a:ea typeface="+mn-ea"/>
              <a:cs typeface="+mn-cs"/>
            </a:rPr>
            <a:t>La herramienta realiza un análisis probabilístico  simplificado que considera la probabilidad de que se produzca el peligro más grave en la ubicación del proyecto. </a:t>
          </a:r>
          <a:r>
            <a:rPr lang="en-GB" sz="1400" b="0" i="0" u="none" strike="noStrike">
              <a:solidFill>
                <a:schemeClr val="dk1"/>
              </a:solidFill>
              <a:effectLst/>
              <a:latin typeface="+mn-lt"/>
              <a:ea typeface="+mn-ea"/>
              <a:cs typeface="+mn-cs"/>
            </a:rPr>
            <a:t>.</a:t>
          </a:r>
          <a:r>
            <a:rPr lang="en-GB" sz="1400" b="0" i="0" u="none" strike="noStrike">
              <a:solidFill>
                <a:schemeClr val="bg1"/>
              </a:solidFill>
              <a:effectLst/>
              <a:latin typeface="+mn-lt"/>
              <a:ea typeface="+mn-ea"/>
              <a:cs typeface="+mn-cs"/>
            </a:rPr>
            <a:t>Utiliza un enfoque sencillo, aunque subjetivo, basado en indicadores para determinar los posibles peligros y riesgos climáticos. Se basa en pruebas empíricas, por lo que puede ser utilizada por personas que no son expertas en cuestiones climáticas. No obstante, no ofrece la solidez de un análisis cuantitativo de riesgos, en el que se evalúan pérdidas en elementos expuestos empleando métricas probabilísticas.</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La herramienta ha sido desarrollada en el programa Microsoft Excel y no ha sido probado —y, por lo tanto, podría no funcionar— en otras aplicaciones de hojas de cálculo.</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endParaRPr lang="en-GB" sz="1400" b="0" i="0" u="none" strike="noStrike" baseline="0">
            <a:solidFill>
              <a:schemeClr val="bg1"/>
            </a:solidFill>
            <a:latin typeface="+mn-lt"/>
            <a:ea typeface="+mn-ea"/>
            <a:cs typeface="+mn-cs"/>
          </a:endParaRPr>
        </a:p>
        <a:p>
          <a:pPr marL="252000" indent="-252000" algn="l">
            <a:spcAft>
              <a:spcPts val="600"/>
            </a:spcAft>
            <a:buSzPct val="150000"/>
            <a:buFontTx/>
            <a:buBlip>
              <a:blip xmlns:r="http://schemas.openxmlformats.org/officeDocument/2006/relationships" r:embed="rId2"/>
            </a:buBlip>
          </a:pPr>
          <a:endParaRPr lang="en-US" sz="1100" b="0" i="0" u="none" strike="noStrike" baseline="0">
            <a:solidFill>
              <a:schemeClr val="bg1"/>
            </a:solidFill>
            <a:latin typeface="+mn-lt"/>
            <a:ea typeface="+mn-ea"/>
            <a:cs typeface="+mn-cs"/>
          </a:endParaRPr>
        </a:p>
      </xdr:txBody>
    </xdr:sp>
    <xdr:clientData/>
  </xdr:oneCellAnchor>
  <xdr:twoCellAnchor>
    <xdr:from>
      <xdr:col>13</xdr:col>
      <xdr:colOff>0</xdr:colOff>
      <xdr:row>15</xdr:row>
      <xdr:rowOff>123824</xdr:rowOff>
    </xdr:from>
    <xdr:to>
      <xdr:col>22</xdr:col>
      <xdr:colOff>295276</xdr:colOff>
      <xdr:row>23</xdr:row>
      <xdr:rowOff>76199</xdr:rowOff>
    </xdr:to>
    <xdr:sp macro="" textlink="">
      <xdr:nvSpPr>
        <xdr:cNvPr id="10" name="Rectangle 9">
          <a:extLst>
            <a:ext uri="{FF2B5EF4-FFF2-40B4-BE49-F238E27FC236}">
              <a16:creationId xmlns:a16="http://schemas.microsoft.com/office/drawing/2014/main" id="{9FFCDEB9-2881-4D3E-8273-DB6D48C80577}"/>
            </a:ext>
          </a:extLst>
        </xdr:cNvPr>
        <xdr:cNvSpPr/>
      </xdr:nvSpPr>
      <xdr:spPr>
        <a:xfrm>
          <a:off x="7924800" y="2981324"/>
          <a:ext cx="5781676" cy="1476375"/>
        </a:xfrm>
        <a:prstGeom prst="rect">
          <a:avLst/>
        </a:prstGeom>
        <a:noFill/>
        <a:ln w="7620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13</xdr:col>
      <xdr:colOff>95251</xdr:colOff>
      <xdr:row>16</xdr:row>
      <xdr:rowOff>49740</xdr:rowOff>
    </xdr:from>
    <xdr:ext cx="5543550" cy="1226610"/>
    <xdr:sp macro="" textlink="">
      <xdr:nvSpPr>
        <xdr:cNvPr id="11" name="TextBox 10">
          <a:extLst>
            <a:ext uri="{FF2B5EF4-FFF2-40B4-BE49-F238E27FC236}">
              <a16:creationId xmlns:a16="http://schemas.microsoft.com/office/drawing/2014/main" id="{DAABA045-B57E-47B9-AB2D-A666491AA0C7}"/>
            </a:ext>
          </a:extLst>
        </xdr:cNvPr>
        <xdr:cNvSpPr txBox="1"/>
      </xdr:nvSpPr>
      <xdr:spPr>
        <a:xfrm>
          <a:off x="8020051" y="3097740"/>
          <a:ext cx="5543550" cy="12266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Roboto" panose="02000000000000000000" pitchFamily="2" charset="0"/>
              <a:ea typeface="Roboto" panose="02000000000000000000" pitchFamily="2" charset="0"/>
              <a:cs typeface="Roboto" panose="02000000000000000000" pitchFamily="2" charset="0"/>
            </a:rPr>
            <a:t>DEFINICIÓN DE PROYECTOS A PEQUEÑA ESCALA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400">
            <a:solidFill>
              <a:schemeClr val="bg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400" b="0">
              <a:solidFill>
                <a:schemeClr val="bg1"/>
              </a:solidFill>
              <a:effectLst/>
              <a:latin typeface="+mn-lt"/>
              <a:ea typeface="+mn-ea"/>
              <a:cs typeface="+mn-cs"/>
            </a:rPr>
            <a:t>En España la herramienta Excel se puede utilizar para para proyectos de</a:t>
          </a:r>
          <a:r>
            <a:rPr lang="en-US" sz="1400" b="0" baseline="0">
              <a:solidFill>
                <a:schemeClr val="bg1"/>
              </a:solidFill>
              <a:effectLst/>
              <a:latin typeface="+mn-lt"/>
              <a:ea typeface="+mn-ea"/>
              <a:cs typeface="+mn-cs"/>
            </a:rPr>
            <a:t> </a:t>
          </a:r>
          <a:r>
            <a:rPr lang="en-US" sz="1400" b="0">
              <a:solidFill>
                <a:schemeClr val="bg1"/>
              </a:solidFill>
              <a:effectLst/>
              <a:latin typeface="+mn-lt"/>
              <a:ea typeface="+mn-ea"/>
              <a:cs typeface="+mn-cs"/>
            </a:rPr>
            <a:t>regeneración urbana con un coste &lt;10 000 000 EUR</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400" b="0">
            <a:solidFill>
              <a:schemeClr val="bg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400" b="0">
            <a:solidFill>
              <a:schemeClr val="bg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400" b="0">
            <a:solidFill>
              <a:schemeClr val="bg1"/>
            </a:solidFill>
            <a:effectLst/>
            <a:latin typeface="+mn-lt"/>
            <a:ea typeface="+mn-ea"/>
            <a:cs typeface="+mn-cs"/>
          </a:endParaRPr>
        </a:p>
        <a:p>
          <a:endParaRPr lang="en-GB" sz="1100">
            <a:solidFill>
              <a:schemeClr val="bg1"/>
            </a:solidFill>
          </a:endParaRPr>
        </a:p>
      </xdr:txBody>
    </xdr:sp>
    <xdr:clientData/>
  </xdr:oneCellAnchor>
  <xdr:twoCellAnchor editAs="oneCell">
    <xdr:from>
      <xdr:col>5</xdr:col>
      <xdr:colOff>552450</xdr:colOff>
      <xdr:row>3</xdr:row>
      <xdr:rowOff>152400</xdr:rowOff>
    </xdr:from>
    <xdr:to>
      <xdr:col>8</xdr:col>
      <xdr:colOff>332740</xdr:colOff>
      <xdr:row>8</xdr:row>
      <xdr:rowOff>74295</xdr:rowOff>
    </xdr:to>
    <xdr:pic>
      <xdr:nvPicPr>
        <xdr:cNvPr id="12" name="Picture 11" descr="A logo with a flag and stars&#10;&#10;AI-generated content may be incorrect.">
          <a:extLst>
            <a:ext uri="{FF2B5EF4-FFF2-40B4-BE49-F238E27FC236}">
              <a16:creationId xmlns:a16="http://schemas.microsoft.com/office/drawing/2014/main" id="{8F24CBD1-3116-E41E-0BE7-CF83D8DA7E68}"/>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val="0"/>
            </a:ext>
          </a:extLst>
        </a:blip>
        <a:srcRect t="10997" b="8350"/>
        <a:stretch/>
      </xdr:blipFill>
      <xdr:spPr bwMode="auto">
        <a:xfrm>
          <a:off x="3600450" y="723900"/>
          <a:ext cx="1609090" cy="87439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2770001</xdr:colOff>
      <xdr:row>116</xdr:row>
      <xdr:rowOff>178005</xdr:rowOff>
    </xdr:to>
    <xdr:grpSp>
      <xdr:nvGrpSpPr>
        <xdr:cNvPr id="134" name="Group 16">
          <a:extLst>
            <a:ext uri="{FF2B5EF4-FFF2-40B4-BE49-F238E27FC236}">
              <a16:creationId xmlns:a16="http://schemas.microsoft.com/office/drawing/2014/main" id="{66D5BE8C-274D-45BF-AC0B-D93A51BB0013}"/>
            </a:ext>
          </a:extLst>
        </xdr:cNvPr>
        <xdr:cNvGrpSpPr/>
      </xdr:nvGrpSpPr>
      <xdr:grpSpPr>
        <a:xfrm>
          <a:off x="0" y="0"/>
          <a:ext cx="2770001" cy="49648474"/>
          <a:chOff x="11907" y="199718"/>
          <a:chExt cx="2784141" cy="31271300"/>
        </a:xfrm>
      </xdr:grpSpPr>
      <xdr:sp macro="" textlink="">
        <xdr:nvSpPr>
          <xdr:cNvPr id="135" name="Rectangle 17">
            <a:extLst>
              <a:ext uri="{FF2B5EF4-FFF2-40B4-BE49-F238E27FC236}">
                <a16:creationId xmlns:a16="http://schemas.microsoft.com/office/drawing/2014/main" id="{4F374CC5-20F3-32A6-0257-0C84B690B041}"/>
              </a:ext>
            </a:extLst>
          </xdr:cNvPr>
          <xdr:cNvSpPr/>
        </xdr:nvSpPr>
        <xdr:spPr>
          <a:xfrm>
            <a:off x="11907" y="199718"/>
            <a:ext cx="2784141" cy="31271300"/>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6" name="TextBox 3">
            <a:extLst>
              <a:ext uri="{FF2B5EF4-FFF2-40B4-BE49-F238E27FC236}">
                <a16:creationId xmlns:a16="http://schemas.microsoft.com/office/drawing/2014/main" id="{EF1D9DDA-F9BD-3CC7-A8C7-84448CB0DF30}"/>
              </a:ext>
            </a:extLst>
          </xdr:cNvPr>
          <xdr:cNvSpPr txBox="1"/>
        </xdr:nvSpPr>
        <xdr:spPr>
          <a:xfrm>
            <a:off x="135176" y="1076390"/>
            <a:ext cx="2428899" cy="155621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baseline="0">
                <a:solidFill>
                  <a:schemeClr val="bg1"/>
                </a:solidFill>
                <a:effectLst/>
                <a:latin typeface="+mn-lt"/>
                <a:ea typeface="+mn-ea"/>
                <a:cs typeface="+mn-cs"/>
              </a:rPr>
              <a:t>El objetivo de este paso es informar a los usuarios sobre la variedad de medidas de adaptación que pueden utilizarse para la protección frente al cambio climático de los proyectos de </a:t>
            </a:r>
            <a:r>
              <a:rPr lang="es-ES" sz="1100">
                <a:solidFill>
                  <a:schemeClr val="bg1"/>
                </a:solidFill>
                <a:effectLst/>
                <a:latin typeface="+mn-lt"/>
                <a:ea typeface="+mn-ea"/>
                <a:cs typeface="+mn-cs"/>
              </a:rPr>
              <a:t>regeneración urbana, en concreto frente a</a:t>
            </a:r>
            <a:r>
              <a:rPr lang="es-ES" sz="1100" baseline="0">
                <a:solidFill>
                  <a:schemeClr val="bg1"/>
                </a:solidFill>
                <a:effectLst/>
                <a:latin typeface="+mn-lt"/>
                <a:ea typeface="+mn-ea"/>
                <a:cs typeface="+mn-cs"/>
              </a:rPr>
              <a:t>  temperaturas extremas e incendios forestales.</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 </a:t>
            </a:r>
          </a:p>
          <a:p>
            <a:pPr eaLnBrk="1" fontAlgn="auto" latinLnBrk="0" hangingPunct="1"/>
            <a:r>
              <a:rPr lang="es-ES" sz="1100">
                <a:solidFill>
                  <a:schemeClr val="bg1"/>
                </a:solidFill>
                <a:effectLst/>
                <a:latin typeface="+mn-lt"/>
                <a:ea typeface="+mn-ea"/>
                <a:cs typeface="+mn-cs"/>
              </a:rPr>
              <a:t>1.</a:t>
            </a:r>
            <a:r>
              <a:rPr lang="es-ES" sz="1100" baseline="0">
                <a:solidFill>
                  <a:schemeClr val="bg1"/>
                </a:solidFill>
                <a:effectLst/>
                <a:latin typeface="+mn-lt"/>
                <a:ea typeface="+mn-ea"/>
                <a:cs typeface="+mn-cs"/>
              </a:rPr>
              <a:t> En </a:t>
            </a:r>
            <a:r>
              <a:rPr lang="es-ES" sz="1100">
                <a:solidFill>
                  <a:schemeClr val="bg1"/>
                </a:solidFill>
                <a:effectLst/>
                <a:latin typeface="+mn-lt"/>
                <a:ea typeface="+mn-ea"/>
                <a:cs typeface="+mn-cs"/>
              </a:rPr>
              <a:t>el cuadro 4.2 figura una lista de posibles </a:t>
            </a:r>
            <a:r>
              <a:rPr lang="es-ES" sz="1100" baseline="0">
                <a:solidFill>
                  <a:schemeClr val="bg1"/>
                </a:solidFill>
                <a:effectLst/>
                <a:latin typeface="+mn-lt"/>
                <a:ea typeface="+mn-ea"/>
                <a:cs typeface="+mn-cs"/>
              </a:rPr>
              <a:t>medidas de adaptación  (haciendo distinción entre los diferentes peligros).  </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Cada medida puede ofrecer un nivel de protección diferente (alto o bajo) a uno o varios componentes y está asociada a una estimación indicativa del coste (caro o barato) que se muestra en la columna «COSTE»).</a:t>
            </a:r>
          </a:p>
          <a:p>
            <a:pPr eaLnBrk="1" fontAlgn="auto" latinLnBrk="0" hangingPunct="1"/>
            <a:endParaRP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 En el cuadro 4.3, también se especifican soluciones «sin arrepentimiento». Estas últimas hacen referencia principalmente a modificaciones operativas que pueden aprovecharse para protegerse de riesgos externos.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PROTECCIÓN FRENTE AL CAMBIO CLIMÁTICO: TEMPERATURAS EXTREMAS </a:t>
            </a:r>
            <a:r>
              <a:rPr lang="es-ES" sz="1100" cap="all" baseline="0">
                <a:solidFill>
                  <a:schemeClr val="bg1"/>
                </a:solidFill>
                <a:effectLst/>
                <a:latin typeface="+mn-lt"/>
                <a:ea typeface="+mn-ea"/>
                <a:cs typeface="+mn-cs"/>
              </a:rPr>
              <a:t>E INCENDIOS FORESTALES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2. Consulte los cuadros 4.2 y 4.3 para elaborar una </a:t>
            </a:r>
            <a:r>
              <a:rPr lang="es-ES" sz="1100" b="1">
                <a:solidFill>
                  <a:schemeClr val="bg1"/>
                </a:solidFill>
                <a:effectLst/>
                <a:latin typeface="+mn-lt"/>
                <a:ea typeface="+mn-ea"/>
                <a:cs typeface="+mn-cs"/>
              </a:rPr>
              <a:t>estrategia de adaptación específica</a:t>
            </a:r>
            <a:r>
              <a:rPr lang="es-ES" sz="1100">
                <a:solidFill>
                  <a:schemeClr val="bg1"/>
                </a:solidFill>
                <a:effectLst/>
                <a:latin typeface="+mn-lt"/>
                <a:ea typeface="+mn-ea"/>
                <a:cs typeface="+mn-cs"/>
              </a:rPr>
              <a:t> para el proyecto que reduzca su riesgo inicial </a:t>
            </a:r>
            <a:r>
              <a:rPr lang="es-ES" sz="1100" baseline="0">
                <a:solidFill>
                  <a:schemeClr val="bg1"/>
                </a:solidFill>
                <a:effectLst/>
                <a:latin typeface="+mn-lt"/>
                <a:ea typeface="+mn-ea"/>
                <a:cs typeface="+mn-cs"/>
              </a:rPr>
              <a:t>por debajo de un nivel aceptable. </a:t>
            </a:r>
            <a:r>
              <a:rPr lang="es-ES" sz="1100">
                <a:solidFill>
                  <a:schemeClr val="bg1"/>
                </a:solidFill>
                <a:effectLst/>
                <a:latin typeface="+mn-lt"/>
                <a:ea typeface="+mn-ea"/>
                <a:cs typeface="+mn-cs"/>
              </a:rPr>
              <a:t> Para facilitar la consulta, el riesgo de cada componente se transfiere aquí automáticamente del paso anterior.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3. </a:t>
            </a:r>
            <a:r>
              <a:rPr lang="es-ES" sz="1100" baseline="0">
                <a:solidFill>
                  <a:schemeClr val="bg1"/>
                </a:solidFill>
                <a:effectLst/>
                <a:latin typeface="+mn-lt"/>
                <a:ea typeface="+mn-ea"/>
                <a:cs typeface="+mn-cs"/>
              </a:rPr>
              <a:t>Las</a:t>
            </a:r>
            <a:r>
              <a:rPr lang="es-ES" sz="1100">
                <a:solidFill>
                  <a:schemeClr val="bg1"/>
                </a:solidFill>
                <a:effectLst/>
                <a:latin typeface="+mn-lt"/>
                <a:ea typeface="+mn-ea"/>
                <a:cs typeface="+mn-cs"/>
              </a:rPr>
              <a:t> medidas de adaptación </a:t>
            </a:r>
            <a:r>
              <a:rPr lang="es-ES" sz="1100" baseline="0">
                <a:solidFill>
                  <a:schemeClr val="bg1"/>
                </a:solidFill>
                <a:effectLst/>
                <a:latin typeface="+mn-lt"/>
                <a:ea typeface="+mn-ea"/>
                <a:cs typeface="+mn-cs"/>
              </a:rPr>
              <a:t> deberán ser</a:t>
            </a:r>
            <a:r>
              <a:rPr lang="es-ES" sz="1100">
                <a:solidFill>
                  <a:schemeClr val="bg1"/>
                </a:solidFill>
                <a:effectLst/>
                <a:latin typeface="+mn-lt"/>
                <a:ea typeface="+mn-ea"/>
                <a:cs typeface="+mn-cs"/>
              </a:rPr>
              <a:t> específicas para el peligro considerado</a:t>
            </a:r>
            <a:r>
              <a:rPr lang="es-ES" sz="1100" baseline="0">
                <a:solidFill>
                  <a:schemeClr val="bg1"/>
                </a:solidFill>
                <a:effectLst/>
                <a:latin typeface="+mn-lt"/>
                <a:ea typeface="+mn-ea"/>
                <a:cs typeface="+mn-cs"/>
              </a:rPr>
              <a:t>. </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Seleccione las medidas que ofrezcan protección a los componentes de riesgo moderado o alto</a:t>
            </a:r>
            <a:r>
              <a:rPr lang="es-ES" sz="1100" baseline="0">
                <a:solidFill>
                  <a:schemeClr val="bg1"/>
                </a:solidFill>
                <a:effectLst/>
                <a:latin typeface="+mn-lt"/>
                <a:ea typeface="+mn-ea"/>
                <a:cs typeface="+mn-cs"/>
              </a:rPr>
              <a:t>, e introduzca su selección en las filas vacías de la sección 4.2.</a:t>
            </a:r>
            <a:r>
              <a:rPr lang="es-ES" sz="1100">
                <a:solidFill>
                  <a:schemeClr val="bg1"/>
                </a:solidFill>
                <a:effectLst/>
                <a:latin typeface="+mn-lt"/>
                <a:ea typeface="+mn-ea"/>
                <a:cs typeface="+mn-cs"/>
              </a:rPr>
              <a:t> </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Otorgue prioridad a medidas que: (i) ofrecen mayor protección; (ii) pueden beneficiar a múltiples componentes; y (iii) son rentables.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4. Antes de finalizar la decisión, determine si existen limitaciones específicas que impidan su aplicación. Anote su respuesta en las últimas columnas del cuadro 4.2. Limitaciones a tener en cuenta: restricciones/reglamentos de planificación, limitaciones de espacio/tiempo, dificultades presupuestarias, falta de experiencia técnica, etc.</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5. Para </a:t>
            </a:r>
            <a:r>
              <a:rPr lang="es-ES" sz="1100" baseline="0">
                <a:solidFill>
                  <a:schemeClr val="bg1"/>
                </a:solidFill>
                <a:effectLst/>
                <a:latin typeface="+mn-lt"/>
                <a:ea typeface="+mn-ea"/>
                <a:cs typeface="+mn-cs"/>
              </a:rPr>
              <a:t>cada </a:t>
            </a:r>
            <a:r>
              <a:rPr lang="es-ES" sz="1100">
                <a:solidFill>
                  <a:schemeClr val="bg1"/>
                </a:solidFill>
                <a:effectLst/>
                <a:latin typeface="+mn-lt"/>
                <a:ea typeface="+mn-ea"/>
                <a:cs typeface="+mn-cs"/>
              </a:rPr>
              <a:t>componente en riesgo, determine el </a:t>
            </a:r>
            <a:r>
              <a:rPr lang="es-ES" sz="1100" b="1">
                <a:solidFill>
                  <a:schemeClr val="bg1"/>
                </a:solidFill>
                <a:effectLst/>
                <a:latin typeface="+mn-lt"/>
                <a:ea typeface="+mn-ea"/>
                <a:cs typeface="+mn-cs"/>
              </a:rPr>
              <a:t>nivel de </a:t>
            </a:r>
            <a:r>
              <a:rPr lang="es-ES" sz="1100" b="1" baseline="0">
                <a:solidFill>
                  <a:schemeClr val="bg1"/>
                </a:solidFill>
                <a:effectLst/>
                <a:latin typeface="+mn-lt"/>
                <a:ea typeface="+mn-ea"/>
                <a:cs typeface="+mn-cs"/>
              </a:rPr>
              <a:t> eficiencia</a:t>
            </a:r>
            <a:r>
              <a:rPr lang="es-ES" sz="1100" baseline="0">
                <a:solidFill>
                  <a:schemeClr val="bg1"/>
                </a:solidFill>
                <a:effectLst/>
                <a:latin typeface="+mn-lt"/>
                <a:ea typeface="+mn-ea"/>
                <a:cs typeface="+mn-cs"/>
              </a:rPr>
              <a:t> (es decir, el nivel de protección) de la estrategia de </a:t>
            </a:r>
            <a:r>
              <a:rPr lang="es-ES" sz="1100">
                <a:solidFill>
                  <a:schemeClr val="bg1"/>
                </a:solidFill>
                <a:effectLst/>
                <a:latin typeface="+mn-lt"/>
                <a:ea typeface="+mn-ea"/>
                <a:cs typeface="+mn-cs"/>
              </a:rPr>
              <a:t>adaptación</a:t>
            </a:r>
            <a:r>
              <a:rPr lang="es-ES" sz="1100" baseline="0">
                <a:solidFill>
                  <a:schemeClr val="bg1"/>
                </a:solidFill>
                <a:effectLst/>
                <a:latin typeface="+mn-lt"/>
                <a:ea typeface="+mn-ea"/>
                <a:cs typeface="+mn-cs"/>
              </a:rPr>
              <a:t> seleccionada</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caso de que la estrategia incluya más de una medida, establezca el </a:t>
            </a:r>
            <a:r>
              <a:rPr lang="es-ES" sz="1100" baseline="0">
                <a:solidFill>
                  <a:schemeClr val="bg1"/>
                </a:solidFill>
                <a:effectLst/>
                <a:latin typeface="+mn-lt"/>
                <a:ea typeface="+mn-ea"/>
                <a:cs typeface="+mn-cs"/>
              </a:rPr>
              <a:t>nivel</a:t>
            </a:r>
            <a:r>
              <a:rPr lang="es-ES" sz="1100">
                <a:solidFill>
                  <a:schemeClr val="bg1"/>
                </a:solidFill>
                <a:effectLst/>
                <a:latin typeface="+mn-lt"/>
                <a:ea typeface="+mn-ea"/>
                <a:cs typeface="+mn-cs"/>
              </a:rPr>
              <a:t> de eficiencia agregado teniendo en cuenta las complementariedades entre las medidas de adaptación y las características y limitaciones específicas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 </a:t>
            </a:r>
            <a:r>
              <a:rPr lang="es-ES" sz="1100" baseline="0">
                <a:solidFill>
                  <a:schemeClr val="bg1"/>
                </a:solidFill>
                <a:effectLst/>
                <a:latin typeface="+mn-lt"/>
                <a:ea typeface="+mn-ea"/>
                <a:cs typeface="+mn-cs"/>
              </a:rPr>
              <a:t>Introduzca el nivel final de eficiencia (eligiendo entre «Alto» y «Bajo») en las celdas blancas de la sección 4.3 del cuadro 4.1</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6.</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nivel final de riesgo de </a:t>
            </a:r>
            <a:r>
              <a:rPr lang="es-ES" sz="1100" baseline="0">
                <a:solidFill>
                  <a:schemeClr val="bg1"/>
                </a:solidFill>
                <a:effectLst/>
                <a:latin typeface="+mn-lt"/>
                <a:ea typeface="+mn-ea"/>
                <a:cs typeface="+mn-cs"/>
              </a:rPr>
              <a:t>«Calor extremo» </a:t>
            </a:r>
            <a:r>
              <a:rPr lang="es-ES" sz="1100">
                <a:solidFill>
                  <a:schemeClr val="bg1"/>
                </a:solidFill>
                <a:effectLst/>
                <a:latin typeface="+mn-lt"/>
                <a:ea typeface="+mn-ea"/>
                <a:cs typeface="+mn-cs"/>
              </a:rPr>
              <a:t> de los</a:t>
            </a:r>
            <a:r>
              <a:rPr lang="es-ES" sz="1100" baseline="0">
                <a:solidFill>
                  <a:schemeClr val="bg1"/>
                </a:solidFill>
                <a:effectLst/>
                <a:latin typeface="+mn-lt"/>
                <a:ea typeface="+mn-ea"/>
                <a:cs typeface="+mn-cs"/>
              </a:rPr>
              <a:t> distintos </a:t>
            </a:r>
            <a:r>
              <a:rPr lang="es-ES" sz="1100">
                <a:solidFill>
                  <a:schemeClr val="bg1"/>
                </a:solidFill>
                <a:effectLst/>
                <a:latin typeface="+mn-lt"/>
                <a:ea typeface="+mn-ea"/>
                <a:cs typeface="+mn-cs"/>
              </a:rPr>
              <a:t>componentes se mostrará en </a:t>
            </a:r>
            <a:r>
              <a:rPr lang="es-ES" sz="1100" baseline="0">
                <a:solidFill>
                  <a:schemeClr val="bg1"/>
                </a:solidFill>
                <a:effectLst/>
                <a:latin typeface="+mn-lt"/>
                <a:ea typeface="+mn-ea"/>
                <a:cs typeface="+mn-cs"/>
              </a:rPr>
              <a:t> la sección</a:t>
            </a:r>
            <a:r>
              <a:rPr lang="es-ES" sz="1100">
                <a:solidFill>
                  <a:schemeClr val="bg1"/>
                </a:solidFill>
                <a:effectLst/>
                <a:latin typeface="+mn-lt"/>
                <a:ea typeface="+mn-ea"/>
                <a:cs typeface="+mn-cs"/>
              </a:rPr>
              <a:t> 4.4 </a:t>
            </a:r>
            <a:r>
              <a:rPr lang="es-ES" sz="1100" baseline="0">
                <a:solidFill>
                  <a:schemeClr val="bg1"/>
                </a:solidFill>
                <a:effectLst/>
                <a:latin typeface="+mn-lt"/>
                <a:ea typeface="+mn-ea"/>
                <a:cs typeface="+mn-cs"/>
              </a:rPr>
              <a:t>del cuadro 4.1.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1" baseline="0">
                <a:solidFill>
                  <a:schemeClr val="bg1"/>
                </a:solidFill>
                <a:effectLst/>
                <a:latin typeface="+mn-lt"/>
                <a:ea typeface="+mn-ea"/>
                <a:cs typeface="+mn-cs"/>
              </a:rPr>
              <a:t>PROTECCIÓN FRENTE AL CAMBIO CLIMÁTICO: FRÍO EXTREMO</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7. Repita el mismo procedimiento para evaluar la protección frente al cambio climático en relación con los otros dos peligros. Facilite una breve lista de medidas de adaptación para combatir el frío extremo y los incendios forestales en las secciones 4.6 y 4.10, respectivamente. A continuación, valore la eficacia de las medidas seleccionadas en las secciones 4.7 y 4.11. El riesgo final de los distintos componentes (tras la aplicación de las medidas de adaptación) se mostrará automáticamente en las secciones 4.8 y 4.12.</a:t>
            </a: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 </a:t>
            </a:r>
          </a:p>
          <a:p>
            <a:pPr marL="0" indent="0" algn="l">
              <a:spcAft>
                <a:spcPts val="1200"/>
              </a:spcAft>
              <a:buSzPct val="150000"/>
              <a:buFont typeface="Arial" panose="020B0604020202020204" pitchFamily="34" charset="0"/>
              <a:buNone/>
            </a:pPr>
            <a:r>
              <a:rPr lang="es-ES" sz="1100" b="1" baseline="0">
                <a:solidFill>
                  <a:schemeClr val="bg1"/>
                </a:solidFill>
                <a:effectLst/>
                <a:latin typeface="+mn-lt"/>
                <a:ea typeface="+mn-ea"/>
                <a:cs typeface="+mn-cs"/>
              </a:rPr>
              <a:t>CONTROL FINAL</a:t>
            </a: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8. </a:t>
            </a:r>
            <a:r>
              <a:rPr lang="es-ES" sz="1100">
                <a:solidFill>
                  <a:schemeClr val="bg1"/>
                </a:solidFill>
                <a:effectLst/>
                <a:latin typeface="+mn-lt"/>
                <a:ea typeface="+mn-ea"/>
                <a:cs typeface="+mn-cs"/>
              </a:rPr>
              <a:t>Se considera que la protección frente al cambio climático ha tenido éxito cuando los riesgos residuales de todos los componentes (tras la aplicación de las medidas de adaptación) y todos los peligros considerados</a:t>
            </a:r>
            <a:r>
              <a:rPr lang="es-ES" sz="1100" baseline="0">
                <a:solidFill>
                  <a:schemeClr val="bg1"/>
                </a:solidFill>
                <a:effectLst/>
                <a:latin typeface="+mn-lt"/>
                <a:ea typeface="+mn-ea"/>
                <a:cs typeface="+mn-cs"/>
              </a:rPr>
              <a:t> se sitúan en un nivel «Bajo»</a:t>
            </a:r>
            <a:r>
              <a:rPr lang="es-ES" sz="1100">
                <a:solidFill>
                  <a:schemeClr val="bg1"/>
                </a:solidFill>
                <a:effectLst/>
                <a:latin typeface="+mn-lt"/>
                <a:ea typeface="+mn-ea"/>
                <a:cs typeface="+mn-cs"/>
              </a:rPr>
              <a:t>. Si no es así, modifique pertinentemente la estrategia de adaptación y repita la evaluación. </a:t>
            </a:r>
          </a:p>
          <a:p>
            <a:pPr marL="0" indent="0" algn="l">
              <a:spcAft>
                <a:spcPts val="1200"/>
              </a:spcAft>
              <a:buSzPct val="150000"/>
              <a:buFont typeface="Arial" panose="020B0604020202020204" pitchFamily="34" charset="0"/>
              <a:buNone/>
            </a:pPr>
            <a:endParaRPr/>
          </a:p>
        </xdr:txBody>
      </xdr:sp>
      <xdr:grpSp>
        <xdr:nvGrpSpPr>
          <xdr:cNvPr id="137" name="Group 19">
            <a:extLst>
              <a:ext uri="{FF2B5EF4-FFF2-40B4-BE49-F238E27FC236}">
                <a16:creationId xmlns:a16="http://schemas.microsoft.com/office/drawing/2014/main" id="{A3065815-4B33-CA05-CAEC-D4732ECD1F39}"/>
              </a:ext>
            </a:extLst>
          </xdr:cNvPr>
          <xdr:cNvGrpSpPr/>
        </xdr:nvGrpSpPr>
        <xdr:grpSpPr>
          <a:xfrm>
            <a:off x="168460" y="379877"/>
            <a:ext cx="431173" cy="288038"/>
            <a:chOff x="1238250" y="942975"/>
            <a:chExt cx="533400" cy="352797"/>
          </a:xfrm>
        </xdr:grpSpPr>
        <xdr:sp macro="" textlink="">
          <xdr:nvSpPr>
            <xdr:cNvPr id="138" name="Rectangle: Rounded Corners 27">
              <a:hlinkClick xmlns:r="http://schemas.openxmlformats.org/officeDocument/2006/relationships" r:id="rId1"/>
              <a:extLst>
                <a:ext uri="{FF2B5EF4-FFF2-40B4-BE49-F238E27FC236}">
                  <a16:creationId xmlns:a16="http://schemas.microsoft.com/office/drawing/2014/main" id="{3FEF853F-D0C9-36C5-41F7-E23D704FE83B}"/>
                </a:ext>
              </a:extLst>
            </xdr:cNvPr>
            <xdr:cNvSpPr/>
          </xdr:nvSpPr>
          <xdr:spPr>
            <a:xfrm>
              <a:off x="1238250" y="942975"/>
              <a:ext cx="533400" cy="352797"/>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39" name="Graphic 28" descr="Home with solid fill">
              <a:hlinkClick xmlns:r="http://schemas.openxmlformats.org/officeDocument/2006/relationships" r:id="rId1"/>
              <a:extLst>
                <a:ext uri="{FF2B5EF4-FFF2-40B4-BE49-F238E27FC236}">
                  <a16:creationId xmlns:a16="http://schemas.microsoft.com/office/drawing/2014/main" id="{0BB1C960-8AB9-4290-8C88-E041E8D435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972706"/>
              <a:ext cx="390525" cy="258297"/>
            </a:xfrm>
            <a:prstGeom prst="rect">
              <a:avLst/>
            </a:prstGeom>
          </xdr:spPr>
        </xdr:pic>
      </xdr:grpSp>
      <xdr:grpSp>
        <xdr:nvGrpSpPr>
          <xdr:cNvPr id="140" name="Group 20">
            <a:extLst>
              <a:ext uri="{FF2B5EF4-FFF2-40B4-BE49-F238E27FC236}">
                <a16:creationId xmlns:a16="http://schemas.microsoft.com/office/drawing/2014/main" id="{5039A828-57C5-745F-C55D-08AA92D7BC8A}"/>
              </a:ext>
            </a:extLst>
          </xdr:cNvPr>
          <xdr:cNvGrpSpPr/>
        </xdr:nvGrpSpPr>
        <xdr:grpSpPr>
          <a:xfrm>
            <a:off x="1258540" y="379876"/>
            <a:ext cx="1051872" cy="288038"/>
            <a:chOff x="1037919" y="109140"/>
            <a:chExt cx="1301261" cy="352797"/>
          </a:xfrm>
        </xdr:grpSpPr>
        <xdr:sp macro="" textlink="">
          <xdr:nvSpPr>
            <xdr:cNvPr id="141" name="Rectangle: Rounded Corners 23">
              <a:hlinkClick xmlns:r="http://schemas.openxmlformats.org/officeDocument/2006/relationships" r:id="rId4"/>
              <a:extLst>
                <a:ext uri="{FF2B5EF4-FFF2-40B4-BE49-F238E27FC236}">
                  <a16:creationId xmlns:a16="http://schemas.microsoft.com/office/drawing/2014/main" id="{0DF584B5-C085-E135-B5C5-DC06397D1811}"/>
                </a:ext>
              </a:extLst>
            </xdr:cNvPr>
            <xdr:cNvSpPr/>
          </xdr:nvSpPr>
          <xdr:spPr>
            <a:xfrm>
              <a:off x="1805779" y="109140"/>
              <a:ext cx="533401" cy="352797"/>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2" name="Arrow: Right 24">
              <a:hlinkClick xmlns:r="http://schemas.openxmlformats.org/officeDocument/2006/relationships" r:id="rId4"/>
              <a:extLst>
                <a:ext uri="{FF2B5EF4-FFF2-40B4-BE49-F238E27FC236}">
                  <a16:creationId xmlns:a16="http://schemas.microsoft.com/office/drawing/2014/main" id="{053158C7-2FAE-DEEF-7475-9EC63E75A799}"/>
                </a:ext>
              </a:extLst>
            </xdr:cNvPr>
            <xdr:cNvSpPr/>
          </xdr:nvSpPr>
          <xdr:spPr>
            <a:xfrm>
              <a:off x="1935437" y="180344"/>
              <a:ext cx="307578" cy="203435"/>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3" name="Rectangle: Rounded Corners 25">
              <a:hlinkClick xmlns:r="http://schemas.openxmlformats.org/officeDocument/2006/relationships" r:id="rId5"/>
              <a:extLst>
                <a:ext uri="{FF2B5EF4-FFF2-40B4-BE49-F238E27FC236}">
                  <a16:creationId xmlns:a16="http://schemas.microsoft.com/office/drawing/2014/main" id="{7295A79E-C5E6-C6D6-559B-BAA349368E1E}"/>
                </a:ext>
              </a:extLst>
            </xdr:cNvPr>
            <xdr:cNvSpPr/>
          </xdr:nvSpPr>
          <xdr:spPr>
            <a:xfrm>
              <a:off x="1037919" y="109140"/>
              <a:ext cx="533401" cy="352797"/>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4" name="Arrow: Right 26">
              <a:hlinkClick xmlns:r="http://schemas.openxmlformats.org/officeDocument/2006/relationships" r:id="rId5"/>
              <a:extLst>
                <a:ext uri="{FF2B5EF4-FFF2-40B4-BE49-F238E27FC236}">
                  <a16:creationId xmlns:a16="http://schemas.microsoft.com/office/drawing/2014/main" id="{7671041F-E028-3706-265F-828033564721}"/>
                </a:ext>
              </a:extLst>
            </xdr:cNvPr>
            <xdr:cNvSpPr/>
          </xdr:nvSpPr>
          <xdr:spPr>
            <a:xfrm rot="10800000">
              <a:off x="1150828" y="180344"/>
              <a:ext cx="307578" cy="203435"/>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15</xdr:col>
      <xdr:colOff>473075</xdr:colOff>
      <xdr:row>19</xdr:row>
      <xdr:rowOff>101601</xdr:rowOff>
    </xdr:from>
    <xdr:to>
      <xdr:col>19</xdr:col>
      <xdr:colOff>1669472</xdr:colOff>
      <xdr:row>27</xdr:row>
      <xdr:rowOff>37653</xdr:rowOff>
    </xdr:to>
    <xdr:grpSp>
      <xdr:nvGrpSpPr>
        <xdr:cNvPr id="2" name="Ομάδα 1">
          <a:extLst>
            <a:ext uri="{FF2B5EF4-FFF2-40B4-BE49-F238E27FC236}">
              <a16:creationId xmlns:a16="http://schemas.microsoft.com/office/drawing/2014/main" id="{F07D67D8-DEF0-49BD-8E8F-2C77CAC8A802}"/>
            </a:ext>
          </a:extLst>
        </xdr:cNvPr>
        <xdr:cNvGrpSpPr/>
      </xdr:nvGrpSpPr>
      <xdr:grpSpPr>
        <a:xfrm>
          <a:off x="29667200" y="7828757"/>
          <a:ext cx="6530397" cy="3245990"/>
          <a:chOff x="39817964" y="7689273"/>
          <a:chExt cx="6774872" cy="2866924"/>
        </a:xfrm>
      </xdr:grpSpPr>
      <xdr:sp macro="" textlink="">
        <xdr:nvSpPr>
          <xdr:cNvPr id="3" name="TextBox 3">
            <a:extLst>
              <a:ext uri="{FF2B5EF4-FFF2-40B4-BE49-F238E27FC236}">
                <a16:creationId xmlns:a16="http://schemas.microsoft.com/office/drawing/2014/main" id="{BA1C8A61-EDB2-9E6D-9946-BDEE0B85E6B7}"/>
              </a:ext>
            </a:extLst>
          </xdr:cNvPr>
          <xdr:cNvSpPr txBox="1"/>
        </xdr:nvSpPr>
        <xdr:spPr>
          <a:xfrm>
            <a:off x="39817964" y="7689273"/>
            <a:ext cx="6592454" cy="2304282"/>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4" name="TextBox 3">
            <a:extLst>
              <a:ext uri="{FF2B5EF4-FFF2-40B4-BE49-F238E27FC236}">
                <a16:creationId xmlns:a16="http://schemas.microsoft.com/office/drawing/2014/main" id="{D9925580-3F2C-AADB-C540-68D1873E54B4}"/>
              </a:ext>
            </a:extLst>
          </xdr:cNvPr>
          <xdr:cNvSpPr txBox="1"/>
        </xdr:nvSpPr>
        <xdr:spPr>
          <a:xfrm>
            <a:off x="40000382" y="7840101"/>
            <a:ext cx="6592454" cy="27160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grpSp>
    <xdr:clientData/>
  </xdr:twoCellAnchor>
  <xdr:twoCellAnchor>
    <xdr:from>
      <xdr:col>16</xdr:col>
      <xdr:colOff>2</xdr:colOff>
      <xdr:row>39</xdr:row>
      <xdr:rowOff>2</xdr:rowOff>
    </xdr:from>
    <xdr:to>
      <xdr:col>19</xdr:col>
      <xdr:colOff>1656115</xdr:colOff>
      <xdr:row>45</xdr:row>
      <xdr:rowOff>58242</xdr:rowOff>
    </xdr:to>
    <xdr:grpSp>
      <xdr:nvGrpSpPr>
        <xdr:cNvPr id="5" name="Ομάδα 4">
          <a:extLst>
            <a:ext uri="{FF2B5EF4-FFF2-40B4-BE49-F238E27FC236}">
              <a16:creationId xmlns:a16="http://schemas.microsoft.com/office/drawing/2014/main" id="{4ACB0CA3-28A2-486A-970A-8C533B70AE95}"/>
            </a:ext>
          </a:extLst>
        </xdr:cNvPr>
        <xdr:cNvGrpSpPr/>
      </xdr:nvGrpSpPr>
      <xdr:grpSpPr>
        <a:xfrm>
          <a:off x="29670377" y="15716252"/>
          <a:ext cx="6513863" cy="2272803"/>
          <a:chOff x="39817964" y="7689273"/>
          <a:chExt cx="6746685" cy="2286000"/>
        </a:xfrm>
      </xdr:grpSpPr>
      <xdr:sp macro="" textlink="">
        <xdr:nvSpPr>
          <xdr:cNvPr id="6" name="TextBox 3">
            <a:extLst>
              <a:ext uri="{FF2B5EF4-FFF2-40B4-BE49-F238E27FC236}">
                <a16:creationId xmlns:a16="http://schemas.microsoft.com/office/drawing/2014/main" id="{146A16EC-3A72-BC68-695D-D6114F6435BA}"/>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7" name="TextBox 6">
            <a:extLst>
              <a:ext uri="{FF2B5EF4-FFF2-40B4-BE49-F238E27FC236}">
                <a16:creationId xmlns:a16="http://schemas.microsoft.com/office/drawing/2014/main" id="{BBE34B63-E5CC-ED8F-9089-A1401039F879}"/>
              </a:ext>
            </a:extLst>
          </xdr:cNvPr>
          <xdr:cNvSpPr txBox="1"/>
        </xdr:nvSpPr>
        <xdr:spPr>
          <a:xfrm>
            <a:off x="39972195" y="7798868"/>
            <a:ext cx="6592454" cy="2115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endParaRPr>
              <a:solidFill>
                <a:schemeClr val="bg1"/>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133693</xdr:colOff>
      <xdr:row>24</xdr:row>
      <xdr:rowOff>369510</xdr:rowOff>
    </xdr:to>
    <xdr:grpSp>
      <xdr:nvGrpSpPr>
        <xdr:cNvPr id="67" name="Group 6">
          <a:extLst>
            <a:ext uri="{FF2B5EF4-FFF2-40B4-BE49-F238E27FC236}">
              <a16:creationId xmlns:a16="http://schemas.microsoft.com/office/drawing/2014/main" id="{00000000-0008-0000-0900-000002000000}"/>
            </a:ext>
          </a:extLst>
        </xdr:cNvPr>
        <xdr:cNvGrpSpPr/>
      </xdr:nvGrpSpPr>
      <xdr:grpSpPr>
        <a:xfrm>
          <a:off x="0" y="0"/>
          <a:ext cx="2901546" cy="12191716"/>
          <a:chOff x="11907" y="199719"/>
          <a:chExt cx="2784141" cy="12153399"/>
        </a:xfrm>
      </xdr:grpSpPr>
      <xdr:sp macro="" textlink="">
        <xdr:nvSpPr>
          <xdr:cNvPr id="68" name="Rectangle 7">
            <a:extLst>
              <a:ext uri="{FF2B5EF4-FFF2-40B4-BE49-F238E27FC236}">
                <a16:creationId xmlns:a16="http://schemas.microsoft.com/office/drawing/2014/main" id="{00000000-0008-0000-0900-000003000000}"/>
              </a:ext>
            </a:extLst>
          </xdr:cNvPr>
          <xdr:cNvSpPr/>
        </xdr:nvSpPr>
        <xdr:spPr>
          <a:xfrm>
            <a:off x="11907" y="199719"/>
            <a:ext cx="2784141" cy="12153399"/>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TextBox 8">
            <a:extLst>
              <a:ext uri="{FF2B5EF4-FFF2-40B4-BE49-F238E27FC236}">
                <a16:creationId xmlns:a16="http://schemas.microsoft.com/office/drawing/2014/main" id="{00000000-0008-0000-0900-000004000000}"/>
              </a:ext>
            </a:extLst>
          </xdr:cNvPr>
          <xdr:cNvSpPr txBox="1"/>
        </xdr:nvSpPr>
        <xdr:spPr>
          <a:xfrm>
            <a:off x="159407" y="1101624"/>
            <a:ext cx="2459790" cy="74496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indent="0" algn="l">
              <a:spcAft>
                <a:spcPts val="1200"/>
              </a:spcAft>
              <a:buSzPct val="150000"/>
              <a:buFont typeface="Arial" panose="020B0604020202020204" pitchFamily="34" charset="0"/>
              <a:buNone/>
            </a:pPr>
            <a:r>
              <a:rPr lang="es-ES" sz="1100" b="1" i="0" u="none" strike="noStrike" baseline="0">
                <a:solidFill>
                  <a:schemeClr val="bg1"/>
                </a:solidFill>
                <a:latin typeface="+mn-lt"/>
                <a:ea typeface="+mn-ea"/>
                <a:cs typeface="+mn-cs"/>
              </a:rPr>
              <a:t>1. </a:t>
            </a:r>
            <a:r>
              <a:rPr lang="es-ES" sz="1100" b="0">
                <a:solidFill>
                  <a:schemeClr val="bg1"/>
                </a:solidFill>
                <a:latin typeface="+mn-lt"/>
                <a:ea typeface="+mn-ea"/>
                <a:cs typeface="+mn-cs"/>
              </a:rPr>
              <a:t>Responda a las preguntas P1.1 a P1.3 del cuadro 1.1 para evaluar la exposición de la instalación a vientos extremos y huracanes. Determine si las condiciones descritas son aplicables a la zona de interés y facilite la puntuación correspondiente. La puntuación de exposición se calculará automáticamente.</a:t>
            </a:r>
          </a:p>
          <a:p>
            <a:pPr marL="0" marR="0" lvl="0" indent="0" defTabSz="914400" eaLnBrk="1" fontAlgn="auto" latinLnBrk="0" hangingPunct="1">
              <a:lnSpc>
                <a:spcPct val="100000"/>
              </a:lnSpc>
              <a:spcBef>
                <a:spcPts val="0"/>
              </a:spcBef>
              <a:spcAft>
                <a:spcPts val="0"/>
              </a:spcAft>
              <a:buClrTx/>
              <a:buSzTx/>
              <a:buFontTx/>
              <a:buNone/>
              <a:tabLst/>
              <a:defRPr/>
            </a:pPr>
            <a:r>
              <a:rPr lang="es-ES" sz="1100" b="1" cap="all" baseline="0">
                <a:solidFill>
                  <a:schemeClr val="bg1"/>
                </a:solidFill>
                <a:effectLst/>
                <a:latin typeface="+mn-lt"/>
                <a:ea typeface="+mn-ea"/>
                <a:cs typeface="+mn-cs"/>
              </a:rPr>
              <a:t>Exposición futura</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r>
              <a:rPr lang="es-ES" sz="1100">
                <a:solidFill>
                  <a:schemeClr val="bg1"/>
                </a:solidFill>
                <a:effectLst/>
                <a:latin typeface="+mn-lt"/>
                <a:ea typeface="+mn-ea"/>
                <a:cs typeface="+mn-cs"/>
              </a:rPr>
              <a:t>Consulte las proyecciones climáticas regionales del IPCC (https://interactive-atlas.ipcc.ch) y observe cómo se prevé que cambien en el futuro los patrones de </a:t>
            </a:r>
            <a:r>
              <a:rPr lang="es-ES" sz="1100" baseline="0">
                <a:solidFill>
                  <a:schemeClr val="bg1"/>
                </a:solidFill>
                <a:effectLst/>
                <a:latin typeface="+mn-lt"/>
                <a:ea typeface="+mn-ea"/>
                <a:cs typeface="+mn-cs"/>
              </a:rPr>
              <a:t>vientos extremos </a:t>
            </a:r>
            <a:r>
              <a:rPr lang="es-ES" sz="1100">
                <a:solidFill>
                  <a:schemeClr val="bg1"/>
                </a:solidFill>
                <a:effectLst/>
                <a:latin typeface="+mn-lt"/>
                <a:ea typeface="+mn-ea"/>
                <a:cs typeface="+mn-cs"/>
              </a:rPr>
              <a:t>en el futuro.  </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r>
              <a:rPr lang="es-ES" sz="1100">
                <a:solidFill>
                  <a:schemeClr val="bg1"/>
                </a:solidFill>
                <a:effectLst/>
                <a:latin typeface="+mn-lt"/>
                <a:ea typeface="+mn-ea"/>
                <a:cs typeface="+mn-cs"/>
              </a:rPr>
              <a:t>Asigne un multiplicador del cambio climático superior a 1 si se prevé que los vientos extremos se intensifiquen </a:t>
            </a:r>
            <a:r>
              <a:rPr lang="es-ES" sz="1100" baseline="0">
                <a:solidFill>
                  <a:schemeClr val="bg1"/>
                </a:solidFill>
                <a:effectLst/>
                <a:latin typeface="+mn-lt"/>
                <a:ea typeface="+mn-ea"/>
                <a:cs typeface="+mn-cs"/>
              </a:rPr>
              <a:t>y se conviertan en un fenómeno más frecuente </a:t>
            </a:r>
            <a:r>
              <a:rPr lang="es-ES" sz="1100">
                <a:solidFill>
                  <a:schemeClr val="bg1"/>
                </a:solidFill>
                <a:effectLst/>
                <a:latin typeface="+mn-lt"/>
                <a:ea typeface="+mn-ea"/>
                <a:cs typeface="+mn-cs"/>
              </a:rPr>
              <a:t>o inferior a 1 en</a:t>
            </a:r>
            <a:r>
              <a:rPr lang="es-ES" sz="1100" baseline="0">
                <a:solidFill>
                  <a:schemeClr val="bg1"/>
                </a:solidFill>
                <a:effectLst/>
                <a:latin typeface="+mn-lt"/>
                <a:ea typeface="+mn-ea"/>
                <a:cs typeface="+mn-cs"/>
              </a:rPr>
              <a:t> caso contrario. </a:t>
            </a:r>
            <a:r>
              <a:rPr lang="es-ES" sz="1100">
                <a:solidFill>
                  <a:schemeClr val="bg1"/>
                </a:solidFill>
                <a:effectLst/>
                <a:latin typeface="+mn-lt"/>
                <a:ea typeface="+mn-ea"/>
                <a:cs typeface="+mn-cs"/>
              </a:rPr>
              <a:t>El nivel de exposición actualizado a «vientos extremos»</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se calculará automáticamente combinando la exposición actual con el multiplicador del cambio climático. </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r>
              <a:rPr lang="es-ES" sz="1100" b="0">
                <a:solidFill>
                  <a:schemeClr val="bg1"/>
                </a:solidFill>
                <a:effectLst/>
                <a:latin typeface="+mn-lt"/>
                <a:ea typeface="+mn-ea"/>
                <a:cs typeface="+mn-cs"/>
              </a:rPr>
              <a:t>La puntuación máxima de la exposición a vientos extremos (actual o</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futura) se transferirá al paso 3 para que se tenga en cuenta en la evaluación preliminar de riesgos</a:t>
            </a:r>
            <a:r>
              <a:rPr lang="es-ES" sz="1100" b="0" baseline="0">
                <a:solidFill>
                  <a:schemeClr val="bg1"/>
                </a:solidFill>
                <a:effectLst/>
                <a:latin typeface="+mn-lt"/>
                <a:ea typeface="+mn-ea"/>
                <a:cs typeface="+mn-cs"/>
              </a:rPr>
              <a:t>.</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xdr:txBody>
      </xdr:sp>
      <xdr:grpSp>
        <xdr:nvGrpSpPr>
          <xdr:cNvPr id="70" name="Group 9">
            <a:extLst>
              <a:ext uri="{FF2B5EF4-FFF2-40B4-BE49-F238E27FC236}">
                <a16:creationId xmlns:a16="http://schemas.microsoft.com/office/drawing/2014/main" id="{00000000-0008-0000-0900-000014000000}"/>
              </a:ext>
            </a:extLst>
          </xdr:cNvPr>
          <xdr:cNvGrpSpPr/>
        </xdr:nvGrpSpPr>
        <xdr:grpSpPr>
          <a:xfrm>
            <a:off x="168460" y="379876"/>
            <a:ext cx="431173" cy="435489"/>
            <a:chOff x="1238250" y="942975"/>
            <a:chExt cx="533400" cy="533400"/>
          </a:xfrm>
        </xdr:grpSpPr>
        <xdr:sp macro="" textlink="">
          <xdr:nvSpPr>
            <xdr:cNvPr id="71" name="Rectangle: Rounded Corners 17">
              <a:hlinkClick xmlns:r="http://schemas.openxmlformats.org/officeDocument/2006/relationships" r:id="rId1"/>
              <a:extLst>
                <a:ext uri="{FF2B5EF4-FFF2-40B4-BE49-F238E27FC236}">
                  <a16:creationId xmlns:a16="http://schemas.microsoft.com/office/drawing/2014/main" id="{00000000-0008-0000-0900-000015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2" name="Graphic 18" descr="Home with solid fill">
              <a:hlinkClick xmlns:r="http://schemas.openxmlformats.org/officeDocument/2006/relationships" r:id="rId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grpSp>
        <xdr:nvGrpSpPr>
          <xdr:cNvPr id="73" name="Group 10">
            <a:extLst>
              <a:ext uri="{FF2B5EF4-FFF2-40B4-BE49-F238E27FC236}">
                <a16:creationId xmlns:a16="http://schemas.microsoft.com/office/drawing/2014/main" id="{00000000-0008-0000-0900-000017000000}"/>
              </a:ext>
            </a:extLst>
          </xdr:cNvPr>
          <xdr:cNvGrpSpPr/>
        </xdr:nvGrpSpPr>
        <xdr:grpSpPr>
          <a:xfrm>
            <a:off x="1258540" y="379876"/>
            <a:ext cx="1051872" cy="435489"/>
            <a:chOff x="1037919" y="109140"/>
            <a:chExt cx="1301261" cy="533400"/>
          </a:xfrm>
        </xdr:grpSpPr>
        <xdr:sp macro="" textlink="">
          <xdr:nvSpPr>
            <xdr:cNvPr id="74" name="Rectangle: Rounded Corners 13">
              <a:hlinkClick xmlns:r="http://schemas.openxmlformats.org/officeDocument/2006/relationships" r:id="rId4"/>
              <a:extLst>
                <a:ext uri="{FF2B5EF4-FFF2-40B4-BE49-F238E27FC236}">
                  <a16:creationId xmlns:a16="http://schemas.microsoft.com/office/drawing/2014/main" id="{00000000-0008-0000-0900-000018000000}"/>
                </a:ext>
              </a:extLst>
            </xdr:cNvPr>
            <xdr:cNvSpPr/>
          </xdr:nvSpPr>
          <xdr:spPr>
            <a:xfrm>
              <a:off x="1805780" y="109140"/>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5" name="Arrow: Right 14">
              <a:hlinkClick xmlns:r="http://schemas.openxmlformats.org/officeDocument/2006/relationships" r:id="rId4"/>
              <a:extLst>
                <a:ext uri="{FF2B5EF4-FFF2-40B4-BE49-F238E27FC236}">
                  <a16:creationId xmlns:a16="http://schemas.microsoft.com/office/drawing/2014/main" id="{00000000-0008-0000-0900-000019000000}"/>
                </a:ext>
              </a:extLst>
            </xdr:cNvPr>
            <xdr:cNvSpPr/>
          </xdr:nvSpPr>
          <xdr:spPr>
            <a:xfrm>
              <a:off x="1918691" y="222051"/>
              <a:ext cx="307578" cy="307578"/>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6" name="Rectangle: Rounded Corners 15">
              <a:hlinkClick xmlns:r="http://schemas.openxmlformats.org/officeDocument/2006/relationships" r:id="rId5"/>
              <a:extLst>
                <a:ext uri="{FF2B5EF4-FFF2-40B4-BE49-F238E27FC236}">
                  <a16:creationId xmlns:a16="http://schemas.microsoft.com/office/drawing/2014/main" id="{00000000-0008-0000-0900-00001A000000}"/>
                </a:ext>
              </a:extLst>
            </xdr:cNvPr>
            <xdr:cNvSpPr/>
          </xdr:nvSpPr>
          <xdr:spPr>
            <a:xfrm>
              <a:off x="1037919" y="109140"/>
              <a:ext cx="533400" cy="53340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7" name="Arrow: Right 16">
              <a:hlinkClick xmlns:r="http://schemas.openxmlformats.org/officeDocument/2006/relationships" r:id="rId5"/>
              <a:extLst>
                <a:ext uri="{FF2B5EF4-FFF2-40B4-BE49-F238E27FC236}">
                  <a16:creationId xmlns:a16="http://schemas.microsoft.com/office/drawing/2014/main" id="{00000000-0008-0000-0900-00001B000000}"/>
                </a:ext>
              </a:extLst>
            </xdr:cNvPr>
            <xdr:cNvSpPr/>
          </xdr:nvSpPr>
          <xdr:spPr>
            <a:xfrm rot="10800000">
              <a:off x="1150829" y="222051"/>
              <a:ext cx="307578" cy="307578"/>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78" name="TextBox 11">
            <a:extLst>
              <a:ext uri="{FF2B5EF4-FFF2-40B4-BE49-F238E27FC236}">
                <a16:creationId xmlns:a16="http://schemas.microsoft.com/office/drawing/2014/main" id="{00000000-0008-0000-0900-00001C000000}"/>
              </a:ext>
            </a:extLst>
          </xdr:cNvPr>
          <xdr:cNvSpPr txBox="1"/>
        </xdr:nvSpPr>
        <xdr:spPr>
          <a:xfrm>
            <a:off x="109605" y="7969851"/>
            <a:ext cx="2475374" cy="469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NIVEL DE EXPOSICIÓN</a:t>
            </a:r>
          </a:p>
        </xdr:txBody>
      </xdr:sp>
      <xdr:pic>
        <xdr:nvPicPr>
          <xdr:cNvPr id="79" name="Picture 12">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65511" y="8351670"/>
            <a:ext cx="2503713" cy="2618961"/>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54469</xdr:colOff>
      <xdr:row>45</xdr:row>
      <xdr:rowOff>436768</xdr:rowOff>
    </xdr:to>
    <xdr:sp macro="" textlink="">
      <xdr:nvSpPr>
        <xdr:cNvPr id="2" name="Rectangle 6">
          <a:extLst>
            <a:ext uri="{FF2B5EF4-FFF2-40B4-BE49-F238E27FC236}">
              <a16:creationId xmlns:a16="http://schemas.microsoft.com/office/drawing/2014/main" id="{7D76C5CB-D209-4BFD-908E-851C0A8C93F6}"/>
            </a:ext>
          </a:extLst>
        </xdr:cNvPr>
        <xdr:cNvSpPr/>
      </xdr:nvSpPr>
      <xdr:spPr>
        <a:xfrm>
          <a:off x="0" y="0"/>
          <a:ext cx="2791319" cy="3237817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147545</xdr:colOff>
      <xdr:row>2</xdr:row>
      <xdr:rowOff>302422</xdr:rowOff>
    </xdr:from>
    <xdr:ext cx="2460944" cy="12896992"/>
    <xdr:sp macro="" textlink="">
      <xdr:nvSpPr>
        <xdr:cNvPr id="3" name="TextBox 7">
          <a:extLst>
            <a:ext uri="{FF2B5EF4-FFF2-40B4-BE49-F238E27FC236}">
              <a16:creationId xmlns:a16="http://schemas.microsoft.com/office/drawing/2014/main" id="{E220648C-9D5C-4560-91C7-9E1DA9C3FDF2}"/>
            </a:ext>
          </a:extLst>
        </xdr:cNvPr>
        <xdr:cNvSpPr txBox="1"/>
      </xdr:nvSpPr>
      <xdr:spPr>
        <a:xfrm>
          <a:off x="147545" y="914743"/>
          <a:ext cx="2460944" cy="12896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a:solidFill>
                <a:schemeClr val="bg1"/>
              </a:solidFill>
              <a:effectLst/>
              <a:latin typeface="+mn-lt"/>
              <a:ea typeface="+mn-ea"/>
              <a:cs typeface="+mn-cs"/>
            </a:rPr>
            <a:t>El objetivo de este paso es ayudar a los usuarios a evaluar la sensibilidad del proyecto a los vientos extremos</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La sensibilidad puntúa la propensión del proyecto a sufrir daños físicos e interrupciones operativas, ya sea porque un componente del proyecto se ha visto físicamente dañado o porque se ha interrumpido un servicio prestado por una infraestructura interdependiente. </a:t>
          </a:r>
        </a:p>
        <a:p>
          <a:pPr eaLnBrk="1" fontAlgn="auto" latinLnBrk="0" hangingPunct="1"/>
          <a:endParaRPr/>
        </a:p>
        <a:p>
          <a:pPr eaLnBrk="1" fontAlgn="auto" latinLnBrk="0" hangingPunct="1"/>
          <a:endParaRPr/>
        </a:p>
        <a:p>
          <a:pPr eaLnBrk="1" fontAlgn="auto" latinLnBrk="0" hangingPunct="1"/>
          <a:r>
            <a:rPr lang="es-ES" sz="1100" b="1">
              <a:solidFill>
                <a:schemeClr val="bg1"/>
              </a:solidFill>
              <a:effectLst/>
              <a:latin typeface="+mn-lt"/>
              <a:ea typeface="+mn-ea"/>
              <a:cs typeface="+mn-cs"/>
            </a:rPr>
            <a:t>SENSIBILIDAD DE LOS COMPONENTES DEL PROYECTO</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1.  En la columna C se ofrece una lista de los componentes que suelen figurar en proyectos de regeneración urbana. </a:t>
          </a:r>
        </a:p>
        <a:p>
          <a:pPr eaLnBrk="1" fontAlgn="auto" latinLnBrk="0" hangingPunct="1"/>
          <a:r>
            <a:rPr lang="es-ES" sz="1100">
              <a:solidFill>
                <a:schemeClr val="bg1"/>
              </a:solidFill>
              <a:effectLst/>
              <a:latin typeface="+mn-lt"/>
              <a:ea typeface="+mn-ea"/>
              <a:cs typeface="+mn-cs"/>
            </a:rPr>
            <a:t>Determine qué componentes son relevantes para el proyecto en cuestión y utilice el menú desplegable para desactivar los que no lo sean (seleccionando «N/A»). </a:t>
          </a:r>
        </a:p>
        <a:p>
          <a:pPr eaLnBrk="1" fontAlgn="auto" latinLnBrk="0" hangingPunct="1"/>
          <a:endParaRPr/>
        </a:p>
        <a:p>
          <a:pPr eaLnBrk="1" fontAlgn="auto" latinLnBrk="0" hangingPunct="1"/>
          <a:r>
            <a:rPr lang="es-ES" sz="1100">
              <a:solidFill>
                <a:schemeClr val="bg1"/>
              </a:solidFill>
              <a:effectLst/>
              <a:latin typeface="+mn-lt"/>
              <a:ea typeface="+mn-ea"/>
              <a:cs typeface="+mn-cs"/>
            </a:rPr>
            <a:t>2. Valore la sensibilidad a </a:t>
          </a:r>
          <a:r>
            <a:rPr lang="es-ES" sz="1100" baseline="0">
              <a:solidFill>
                <a:schemeClr val="bg1"/>
              </a:solidFill>
              <a:effectLst/>
              <a:latin typeface="+mn-lt"/>
              <a:ea typeface="+mn-ea"/>
              <a:cs typeface="+mn-cs"/>
            </a:rPr>
            <a:t>vientos extremos</a:t>
          </a:r>
          <a:r>
            <a:rPr lang="es-ES" sz="1100">
              <a:solidFill>
                <a:schemeClr val="bg1"/>
              </a:solidFill>
              <a:effectLst/>
              <a:latin typeface="+mn-lt"/>
              <a:ea typeface="+mn-ea"/>
              <a:cs typeface="+mn-cs"/>
            </a:rPr>
            <a:t> de cada componente/proceso «activo» respondiendo a las preguntas P2.1 a P2.4. Cumplimente únicamente las celdas no sombreadas. La puntuación de sensibilidad de cada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componente se mostrará automáticamente en la columna «Puntuación media de sensibilidad».</a:t>
          </a:r>
        </a:p>
        <a:p>
          <a:pPr eaLnBrk="1" fontAlgn="auto" latinLnBrk="0" hangingPunct="1"/>
          <a:endParaRPr/>
        </a:p>
        <a:p>
          <a:pPr eaLnBrk="1" fontAlgn="auto" latinLnBrk="0" hangingPunct="1"/>
          <a:r>
            <a:rPr lang="es-ES" sz="1100">
              <a:solidFill>
                <a:schemeClr val="bg1"/>
              </a:solidFill>
              <a:effectLst/>
              <a:latin typeface="+mn-lt"/>
              <a:ea typeface="+mn-ea"/>
              <a:cs typeface="+mn-cs"/>
            </a:rPr>
            <a:t>3. Responda a las preguntas P2.5 a P2.8 para determinar la «capacidad de adaptación» del componente a </a:t>
          </a:r>
          <a:r>
            <a:rPr lang="es-ES" sz="1100" baseline="0">
              <a:solidFill>
                <a:schemeClr val="bg1"/>
              </a:solidFill>
              <a:effectLst/>
              <a:latin typeface="+mn-lt"/>
              <a:ea typeface="+mn-ea"/>
              <a:cs typeface="+mn-cs"/>
            </a:rPr>
            <a:t>vientos extremos</a:t>
          </a:r>
          <a:r>
            <a:rPr lang="es-ES" sz="1100">
              <a:solidFill>
                <a:schemeClr val="bg1"/>
              </a:solidFill>
              <a:effectLst/>
              <a:latin typeface="+mn-lt"/>
              <a:ea typeface="+mn-ea"/>
              <a:cs typeface="+mn-cs"/>
            </a:rPr>
            <a:t>, es decir, la capacidad para reducir las consecuencias de un posible daño/fallo y recuperar rápidamente la plena operatividad.  Una puntuación de «capacidad de adaptación» distinta de cero reducirá automáticamente la sensibilidad real del componente, que se mostrará en la columna «Puntuación final de la sensibilidad».</a:t>
          </a:r>
        </a:p>
        <a:p>
          <a:pPr eaLnBrk="1" fontAlgn="auto" latinLnBrk="0" hangingPunct="1"/>
          <a:endParaRPr/>
        </a:p>
        <a:p>
          <a:pPr eaLnBrk="1" fontAlgn="auto" latinLnBrk="0" hangingPunct="1"/>
          <a:r>
            <a:rPr lang="es-ES" sz="1100">
              <a:solidFill>
                <a:schemeClr val="bg1"/>
              </a:solidFill>
              <a:effectLst/>
              <a:latin typeface="+mn-lt"/>
              <a:ea typeface="+mn-ea"/>
              <a:cs typeface="+mn-cs"/>
            </a:rPr>
            <a:t>4. Las puntuaciones finales de la sensibilidad de</a:t>
          </a:r>
          <a:r>
            <a:rPr lang="es-ES" sz="1100" baseline="0">
              <a:solidFill>
                <a:schemeClr val="bg1"/>
              </a:solidFill>
              <a:effectLst/>
              <a:latin typeface="+mn-lt"/>
              <a:ea typeface="+mn-ea"/>
              <a:cs typeface="+mn-cs"/>
            </a:rPr>
            <a:t> cada componente «activo» </a:t>
          </a:r>
          <a:r>
            <a:rPr lang="es-ES" sz="1100">
              <a:solidFill>
                <a:schemeClr val="bg1"/>
              </a:solidFill>
              <a:effectLst/>
              <a:latin typeface="+mn-lt"/>
              <a:ea typeface="+mn-ea"/>
              <a:cs typeface="+mn-cs"/>
            </a:rPr>
            <a:t>se transferirán automáticamente al paso 3, donde se combinarán con los datos de exposición (del paso 1) para el cálculo de la puntuación de vulnerabilidad.</a:t>
          </a:r>
        </a:p>
        <a:p>
          <a:pPr eaLnBrk="1" fontAlgn="auto" latinLnBrk="0" hangingPunct="1"/>
          <a:endParaRPr/>
        </a:p>
        <a:p>
          <a:pPr eaLnBrk="1" fontAlgn="auto" latinLnBrk="0" hangingPunct="1"/>
          <a:r>
            <a:rPr lang="es-ES" sz="1100" b="1">
              <a:solidFill>
                <a:schemeClr val="bg1"/>
              </a:solidFill>
              <a:effectLst/>
              <a:latin typeface="+mn-lt"/>
              <a:ea typeface="+mn-ea"/>
              <a:cs typeface="+mn-cs"/>
            </a:rPr>
            <a:t>SENSIBILIDAD DE LAS INTERDEPENDENCIAS</a:t>
          </a:r>
        </a:p>
        <a:p>
          <a:pPr eaLnBrk="1" fontAlgn="auto" latinLnBrk="0" hangingPunct="1"/>
          <a:endParaRPr/>
        </a:p>
        <a:p>
          <a:pPr eaLnBrk="1" fontAlgn="auto" latinLnBrk="0" hangingPunct="1"/>
          <a:r>
            <a:rPr lang="es-ES" sz="1100">
              <a:solidFill>
                <a:schemeClr val="bg1"/>
              </a:solidFill>
              <a:effectLst/>
              <a:latin typeface="+mn-lt"/>
              <a:ea typeface="+mn-ea"/>
              <a:cs typeface="+mn-cs"/>
            </a:rPr>
            <a:t>5. Responda a las preguntas del cuadro 2.2 (P2.9 a P2.11) para determinar la propensión de las infraestructuras interdependientes a verse negativamente afectadas por vientos extremos. </a:t>
          </a:r>
        </a:p>
        <a:p>
          <a:pPr eaLnBrk="1" fontAlgn="auto" latinLnBrk="0" hangingPunct="1"/>
          <a:endParaRPr/>
        </a:p>
        <a:p>
          <a:pPr eaLnBrk="1" fontAlgn="auto" latinLnBrk="0" hangingPunct="1"/>
          <a:r>
            <a:rPr lang="es-ES" sz="1100">
              <a:solidFill>
                <a:schemeClr val="bg1"/>
              </a:solidFill>
              <a:effectLst/>
              <a:latin typeface="+mn-lt"/>
              <a:ea typeface="+mn-ea"/>
              <a:cs typeface="+mn-cs"/>
            </a:rPr>
            <a:t>6. La puntuación final de sensibilidad de todos los componentes (componentes internos e interdependencias) se transferirá automáticamente al paso 3 para que se tenga en cuenta en la evaluación preliminar de riesgos. </a:t>
          </a:r>
        </a:p>
      </xdr:txBody>
    </xdr:sp>
    <xdr:clientData/>
  </xdr:oneCellAnchor>
  <xdr:twoCellAnchor editAs="oneCell">
    <xdr:from>
      <xdr:col>0</xdr:col>
      <xdr:colOff>156600</xdr:colOff>
      <xdr:row>0</xdr:row>
      <xdr:rowOff>180910</xdr:rowOff>
    </xdr:from>
    <xdr:to>
      <xdr:col>0</xdr:col>
      <xdr:colOff>587901</xdr:colOff>
      <xdr:row>2</xdr:row>
      <xdr:rowOff>14968</xdr:rowOff>
    </xdr:to>
    <xdr:grpSp>
      <xdr:nvGrpSpPr>
        <xdr:cNvPr id="4" name="Group 8">
          <a:extLst>
            <a:ext uri="{FF2B5EF4-FFF2-40B4-BE49-F238E27FC236}">
              <a16:creationId xmlns:a16="http://schemas.microsoft.com/office/drawing/2014/main" id="{2FE0AF24-8742-41C6-82CA-F9F21AFD8BFE}"/>
            </a:ext>
          </a:extLst>
        </xdr:cNvPr>
        <xdr:cNvGrpSpPr/>
      </xdr:nvGrpSpPr>
      <xdr:grpSpPr>
        <a:xfrm>
          <a:off x="156600" y="180910"/>
          <a:ext cx="431301" cy="446379"/>
          <a:chOff x="1238250" y="942975"/>
          <a:chExt cx="533400" cy="533400"/>
        </a:xfrm>
      </xdr:grpSpPr>
      <xdr:sp macro="" textlink="">
        <xdr:nvSpPr>
          <xdr:cNvPr id="5" name="Rectangle: Rounded Corners 14">
            <a:hlinkClick xmlns:r="http://schemas.openxmlformats.org/officeDocument/2006/relationships" r:id="rId1"/>
            <a:extLst>
              <a:ext uri="{FF2B5EF4-FFF2-40B4-BE49-F238E27FC236}">
                <a16:creationId xmlns:a16="http://schemas.microsoft.com/office/drawing/2014/main" id="{BF302DB7-F92F-898C-E85F-2F1C5D317D34}"/>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5" descr="Home with solid fill">
            <a:hlinkClick xmlns:r="http://schemas.openxmlformats.org/officeDocument/2006/relationships" r:id="rId1"/>
            <a:extLst>
              <a:ext uri="{FF2B5EF4-FFF2-40B4-BE49-F238E27FC236}">
                <a16:creationId xmlns:a16="http://schemas.microsoft.com/office/drawing/2014/main" id="{B8077F2D-3FCF-4B17-AF61-F8C4816694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1867888</xdr:colOff>
      <xdr:row>0</xdr:row>
      <xdr:rowOff>180910</xdr:rowOff>
    </xdr:from>
    <xdr:to>
      <xdr:col>0</xdr:col>
      <xdr:colOff>2299189</xdr:colOff>
      <xdr:row>2</xdr:row>
      <xdr:rowOff>24039</xdr:rowOff>
    </xdr:to>
    <xdr:sp macro="" textlink="">
      <xdr:nvSpPr>
        <xdr:cNvPr id="22" name="Rectangle: Rounded Corners 12">
          <a:hlinkClick xmlns:r="http://schemas.openxmlformats.org/officeDocument/2006/relationships" r:id="rId4"/>
          <a:extLst>
            <a:ext uri="{FF2B5EF4-FFF2-40B4-BE49-F238E27FC236}">
              <a16:creationId xmlns:a16="http://schemas.microsoft.com/office/drawing/2014/main" id="{CC87A699-76EA-7D10-1AFD-C361235385B5}"/>
            </a:ext>
          </a:extLst>
        </xdr:cNvPr>
        <xdr:cNvSpPr/>
      </xdr:nvSpPr>
      <xdr:spPr>
        <a:xfrm>
          <a:off x="1867888" y="180910"/>
          <a:ext cx="431301" cy="44637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1959186</xdr:colOff>
      <xdr:row>1</xdr:row>
      <xdr:rowOff>84900</xdr:rowOff>
    </xdr:from>
    <xdr:to>
      <xdr:col>0</xdr:col>
      <xdr:colOff>2207890</xdr:colOff>
      <xdr:row>1</xdr:row>
      <xdr:rowOff>342299</xdr:rowOff>
    </xdr:to>
    <xdr:sp macro="" textlink="">
      <xdr:nvSpPr>
        <xdr:cNvPr id="21" name="Arrow: Right 13">
          <a:hlinkClick xmlns:r="http://schemas.openxmlformats.org/officeDocument/2006/relationships" r:id="rId4"/>
          <a:extLst>
            <a:ext uri="{FF2B5EF4-FFF2-40B4-BE49-F238E27FC236}">
              <a16:creationId xmlns:a16="http://schemas.microsoft.com/office/drawing/2014/main" id="{7AA27930-05D5-9480-9483-79BEE8C5CF2D}"/>
            </a:ext>
          </a:extLst>
        </xdr:cNvPr>
        <xdr:cNvSpPr/>
      </xdr:nvSpPr>
      <xdr:spPr>
        <a:xfrm>
          <a:off x="1959186" y="275400"/>
          <a:ext cx="248704" cy="257399"/>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1247004</xdr:colOff>
      <xdr:row>0</xdr:row>
      <xdr:rowOff>180910</xdr:rowOff>
    </xdr:from>
    <xdr:to>
      <xdr:col>0</xdr:col>
      <xdr:colOff>1678305</xdr:colOff>
      <xdr:row>2</xdr:row>
      <xdr:rowOff>24039</xdr:rowOff>
    </xdr:to>
    <xdr:sp macro="" textlink="">
      <xdr:nvSpPr>
        <xdr:cNvPr id="24" name="Rectangle: Rounded Corners 17">
          <a:hlinkClick xmlns:r="http://schemas.openxmlformats.org/officeDocument/2006/relationships" r:id="rId5"/>
          <a:extLst>
            <a:ext uri="{FF2B5EF4-FFF2-40B4-BE49-F238E27FC236}">
              <a16:creationId xmlns:a16="http://schemas.microsoft.com/office/drawing/2014/main" id="{A0E9E8B9-D3A1-59D9-5CD7-9F294DA1293F}"/>
            </a:ext>
          </a:extLst>
        </xdr:cNvPr>
        <xdr:cNvSpPr/>
      </xdr:nvSpPr>
      <xdr:spPr>
        <a:xfrm>
          <a:off x="1247004" y="180910"/>
          <a:ext cx="431301" cy="446379"/>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1338302</xdr:colOff>
      <xdr:row>1</xdr:row>
      <xdr:rowOff>84900</xdr:rowOff>
    </xdr:from>
    <xdr:to>
      <xdr:col>0</xdr:col>
      <xdr:colOff>1587006</xdr:colOff>
      <xdr:row>1</xdr:row>
      <xdr:rowOff>342299</xdr:rowOff>
    </xdr:to>
    <xdr:sp macro="" textlink="">
      <xdr:nvSpPr>
        <xdr:cNvPr id="23" name="Arrow: Right 18">
          <a:hlinkClick xmlns:r="http://schemas.openxmlformats.org/officeDocument/2006/relationships" r:id="rId5"/>
          <a:extLst>
            <a:ext uri="{FF2B5EF4-FFF2-40B4-BE49-F238E27FC236}">
              <a16:creationId xmlns:a16="http://schemas.microsoft.com/office/drawing/2014/main" id="{1850B365-3915-50DB-9F7B-2EAC0AFE79B1}"/>
            </a:ext>
          </a:extLst>
        </xdr:cNvPr>
        <xdr:cNvSpPr/>
      </xdr:nvSpPr>
      <xdr:spPr>
        <a:xfrm rot="10800000">
          <a:off x="1338302" y="275400"/>
          <a:ext cx="248704" cy="257399"/>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127001</xdr:colOff>
      <xdr:row>17</xdr:row>
      <xdr:rowOff>405948</xdr:rowOff>
    </xdr:from>
    <xdr:to>
      <xdr:col>0</xdr:col>
      <xdr:colOff>2521858</xdr:colOff>
      <xdr:row>17</xdr:row>
      <xdr:rowOff>675824</xdr:rowOff>
    </xdr:to>
    <xdr:sp macro="" textlink="">
      <xdr:nvSpPr>
        <xdr:cNvPr id="12" name="TextBox 10">
          <a:extLst>
            <a:ext uri="{FF2B5EF4-FFF2-40B4-BE49-F238E27FC236}">
              <a16:creationId xmlns:a16="http://schemas.microsoft.com/office/drawing/2014/main" id="{34B9FB2C-F984-4FC3-999B-EB7709F26341}"/>
            </a:ext>
          </a:extLst>
        </xdr:cNvPr>
        <xdr:cNvSpPr txBox="1"/>
      </xdr:nvSpPr>
      <xdr:spPr>
        <a:xfrm>
          <a:off x="127001" y="14121948"/>
          <a:ext cx="2394857" cy="269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SENSIBILIDAD</a:t>
          </a:r>
        </a:p>
      </xdr:txBody>
    </xdr:sp>
    <xdr:clientData/>
  </xdr:twoCellAnchor>
  <xdr:twoCellAnchor editAs="oneCell">
    <xdr:from>
      <xdr:col>0</xdr:col>
      <xdr:colOff>188233</xdr:colOff>
      <xdr:row>17</xdr:row>
      <xdr:rowOff>884464</xdr:rowOff>
    </xdr:from>
    <xdr:to>
      <xdr:col>1</xdr:col>
      <xdr:colOff>22970</xdr:colOff>
      <xdr:row>22</xdr:row>
      <xdr:rowOff>417014</xdr:rowOff>
    </xdr:to>
    <xdr:pic>
      <xdr:nvPicPr>
        <xdr:cNvPr id="13" name="Picture 11">
          <a:extLst>
            <a:ext uri="{FF2B5EF4-FFF2-40B4-BE49-F238E27FC236}">
              <a16:creationId xmlns:a16="http://schemas.microsoft.com/office/drawing/2014/main" id="{F93AC135-882C-4568-B8F4-0E32214D6A3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88233" y="14600464"/>
          <a:ext cx="2447308" cy="2607764"/>
        </a:xfrm>
        <a:prstGeom prst="rect">
          <a:avLst/>
        </a:prstGeom>
      </xdr:spPr>
    </xdr:pic>
    <xdr:clientData/>
  </xdr:twoCellAnchor>
  <xdr:twoCellAnchor>
    <xdr:from>
      <xdr:col>3</xdr:col>
      <xdr:colOff>263113</xdr:colOff>
      <xdr:row>8</xdr:row>
      <xdr:rowOff>302559</xdr:rowOff>
    </xdr:from>
    <xdr:to>
      <xdr:col>3</xdr:col>
      <xdr:colOff>403412</xdr:colOff>
      <xdr:row>8</xdr:row>
      <xdr:rowOff>602102</xdr:rowOff>
    </xdr:to>
    <xdr:sp macro="" textlink="">
      <xdr:nvSpPr>
        <xdr:cNvPr id="14" name="Βέλος: Κάτω 13">
          <a:extLst>
            <a:ext uri="{FF2B5EF4-FFF2-40B4-BE49-F238E27FC236}">
              <a16:creationId xmlns:a16="http://schemas.microsoft.com/office/drawing/2014/main" id="{57400149-F1F1-4199-81CA-230AA5F85F9D}"/>
            </a:ext>
          </a:extLst>
        </xdr:cNvPr>
        <xdr:cNvSpPr/>
      </xdr:nvSpPr>
      <xdr:spPr>
        <a:xfrm>
          <a:off x="6143213" y="3052109"/>
          <a:ext cx="140299" cy="29954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552740</xdr:colOff>
      <xdr:row>49</xdr:row>
      <xdr:rowOff>260597</xdr:rowOff>
    </xdr:from>
    <xdr:to>
      <xdr:col>19</xdr:col>
      <xdr:colOff>734168</xdr:colOff>
      <xdr:row>49</xdr:row>
      <xdr:rowOff>542430</xdr:rowOff>
    </xdr:to>
    <xdr:sp macro="" textlink="">
      <xdr:nvSpPr>
        <xdr:cNvPr id="15" name="Βέλος: Κάτω 14">
          <a:extLst>
            <a:ext uri="{FF2B5EF4-FFF2-40B4-BE49-F238E27FC236}">
              <a16:creationId xmlns:a16="http://schemas.microsoft.com/office/drawing/2014/main" id="{460DF6B7-7B8D-4C01-8D8A-813D48286482}"/>
            </a:ext>
          </a:extLst>
        </xdr:cNvPr>
        <xdr:cNvSpPr/>
      </xdr:nvSpPr>
      <xdr:spPr>
        <a:xfrm>
          <a:off x="36925540" y="34595047"/>
          <a:ext cx="0" cy="243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411307</xdr:colOff>
      <xdr:row>49</xdr:row>
      <xdr:rowOff>249628</xdr:rowOff>
    </xdr:from>
    <xdr:to>
      <xdr:col>20</xdr:col>
      <xdr:colOff>592735</xdr:colOff>
      <xdr:row>49</xdr:row>
      <xdr:rowOff>531461</xdr:rowOff>
    </xdr:to>
    <xdr:sp macro="" textlink="">
      <xdr:nvSpPr>
        <xdr:cNvPr id="16" name="Βέλος: Κάτω 15">
          <a:extLst>
            <a:ext uri="{FF2B5EF4-FFF2-40B4-BE49-F238E27FC236}">
              <a16:creationId xmlns:a16="http://schemas.microsoft.com/office/drawing/2014/main" id="{01BA28F3-A454-433B-9A61-86B4F77796F4}"/>
            </a:ext>
          </a:extLst>
        </xdr:cNvPr>
        <xdr:cNvSpPr/>
      </xdr:nvSpPr>
      <xdr:spPr>
        <a:xfrm>
          <a:off x="37336557" y="34596778"/>
          <a:ext cx="181428" cy="0"/>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2791319</xdr:colOff>
      <xdr:row>27</xdr:row>
      <xdr:rowOff>44739</xdr:rowOff>
    </xdr:to>
    <xdr:sp macro="" textlink="">
      <xdr:nvSpPr>
        <xdr:cNvPr id="2" name="Rectangle 6">
          <a:extLst>
            <a:ext uri="{FF2B5EF4-FFF2-40B4-BE49-F238E27FC236}">
              <a16:creationId xmlns:a16="http://schemas.microsoft.com/office/drawing/2014/main" id="{6EF6E6AE-469B-457D-A70F-FAD01A67DEFE}"/>
            </a:ext>
          </a:extLst>
        </xdr:cNvPr>
        <xdr:cNvSpPr/>
      </xdr:nvSpPr>
      <xdr:spPr>
        <a:xfrm>
          <a:off x="0" y="0"/>
          <a:ext cx="2791319" cy="1522412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147880</xdr:colOff>
      <xdr:row>2</xdr:row>
      <xdr:rowOff>300710</xdr:rowOff>
    </xdr:from>
    <xdr:ext cx="2519119" cy="6414577"/>
    <xdr:sp macro="" textlink="">
      <xdr:nvSpPr>
        <xdr:cNvPr id="3" name="TextBox 7">
          <a:extLst>
            <a:ext uri="{FF2B5EF4-FFF2-40B4-BE49-F238E27FC236}">
              <a16:creationId xmlns:a16="http://schemas.microsoft.com/office/drawing/2014/main" id="{C0E70B88-A598-492D-BE9C-FFB54EA415F4}"/>
            </a:ext>
          </a:extLst>
        </xdr:cNvPr>
        <xdr:cNvSpPr txBox="1"/>
      </xdr:nvSpPr>
      <xdr:spPr>
        <a:xfrm>
          <a:off x="147880" y="893377"/>
          <a:ext cx="2519119" cy="6414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El objetivo de este paso es ayudar a los usuarios a identificar componentes (dentro o fuera de la instalación) que podrían verse negativamente afectados en caso de </a:t>
          </a:r>
          <a:r>
            <a:rPr lang="es-ES" sz="1100" baseline="0">
              <a:solidFill>
                <a:schemeClr val="bg1"/>
              </a:solidFill>
              <a:effectLst/>
              <a:latin typeface="+mn-lt"/>
              <a:ea typeface="+mn-ea"/>
              <a:cs typeface="+mn-cs"/>
            </a:rPr>
            <a:t>vientos fuertes.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1. En el cuadro 3.1 se resume el perfil de riesgo de la instalación haciendo distinción entre riesgos internos y externos. Los riesgos externos se deben a fallos en los componentes interdependientes, mientras que los internos tienen su origen en fallos o disfunciones operativas de los distintos componentes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2. El riesgo de cada componente se estima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automáticamente combinando las puntuaciones de sensibilidad y de exposición de los pasos anteriores. Los riesgos se comunican en un doble formato: usando una escala aritmética de [0-9] y una descripción cualitativa [bajo-medio-alto].</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3. Las puntuaciones de riesgo se transfieren automáticamente al paso 4 para que se tengan en cuenta en la selección de medidas de adaptación. </a:t>
          </a:r>
        </a:p>
      </xdr:txBody>
    </xdr:sp>
    <xdr:clientData/>
  </xdr:oneCellAnchor>
  <xdr:twoCellAnchor editAs="oneCell">
    <xdr:from>
      <xdr:col>0</xdr:col>
      <xdr:colOff>156957</xdr:colOff>
      <xdr:row>0</xdr:row>
      <xdr:rowOff>180568</xdr:rowOff>
    </xdr:from>
    <xdr:to>
      <xdr:col>0</xdr:col>
      <xdr:colOff>589242</xdr:colOff>
      <xdr:row>2</xdr:row>
      <xdr:rowOff>13798</xdr:rowOff>
    </xdr:to>
    <xdr:grpSp>
      <xdr:nvGrpSpPr>
        <xdr:cNvPr id="4" name="Group 8">
          <a:extLst>
            <a:ext uri="{FF2B5EF4-FFF2-40B4-BE49-F238E27FC236}">
              <a16:creationId xmlns:a16="http://schemas.microsoft.com/office/drawing/2014/main" id="{6C1C5BF8-384F-41E7-A057-3203D400C9DB}"/>
            </a:ext>
          </a:extLst>
        </xdr:cNvPr>
        <xdr:cNvGrpSpPr/>
      </xdr:nvGrpSpPr>
      <xdr:grpSpPr>
        <a:xfrm>
          <a:off x="156957" y="180568"/>
          <a:ext cx="432285" cy="431944"/>
          <a:chOff x="1238250" y="942975"/>
          <a:chExt cx="533400" cy="533400"/>
        </a:xfrm>
      </xdr:grpSpPr>
      <xdr:sp macro="" textlink="">
        <xdr:nvSpPr>
          <xdr:cNvPr id="5" name="Rectangle: Rounded Corners 16">
            <a:hlinkClick xmlns:r="http://schemas.openxmlformats.org/officeDocument/2006/relationships" r:id="rId1"/>
            <a:extLst>
              <a:ext uri="{FF2B5EF4-FFF2-40B4-BE49-F238E27FC236}">
                <a16:creationId xmlns:a16="http://schemas.microsoft.com/office/drawing/2014/main" id="{31EA6636-69D6-074D-C1F1-0E3EF8526B1C}"/>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7" descr="Home with solid fill">
            <a:hlinkClick xmlns:r="http://schemas.openxmlformats.org/officeDocument/2006/relationships" r:id="rId1"/>
            <a:extLst>
              <a:ext uri="{FF2B5EF4-FFF2-40B4-BE49-F238E27FC236}">
                <a16:creationId xmlns:a16="http://schemas.microsoft.com/office/drawing/2014/main" id="{3784883E-5FD3-D967-34BB-297F99F2E0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1872146</xdr:colOff>
      <xdr:row>0</xdr:row>
      <xdr:rowOff>180568</xdr:rowOff>
    </xdr:from>
    <xdr:to>
      <xdr:col>0</xdr:col>
      <xdr:colOff>2304431</xdr:colOff>
      <xdr:row>2</xdr:row>
      <xdr:rowOff>16973</xdr:rowOff>
    </xdr:to>
    <xdr:sp macro="" textlink="">
      <xdr:nvSpPr>
        <xdr:cNvPr id="14" name="Rectangle: Rounded Corners 12">
          <a:hlinkClick xmlns:r="http://schemas.openxmlformats.org/officeDocument/2006/relationships" r:id="rId4"/>
          <a:extLst>
            <a:ext uri="{FF2B5EF4-FFF2-40B4-BE49-F238E27FC236}">
              <a16:creationId xmlns:a16="http://schemas.microsoft.com/office/drawing/2014/main" id="{EE3C5A26-2615-4036-A26C-781258B50AF9}"/>
            </a:ext>
          </a:extLst>
        </xdr:cNvPr>
        <xdr:cNvSpPr/>
      </xdr:nvSpPr>
      <xdr:spPr>
        <a:xfrm>
          <a:off x="1872146" y="180568"/>
          <a:ext cx="432285" cy="43013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1963653</xdr:colOff>
      <xdr:row>1</xdr:row>
      <xdr:rowOff>13801</xdr:rowOff>
    </xdr:from>
    <xdr:to>
      <xdr:col>0</xdr:col>
      <xdr:colOff>2212924</xdr:colOff>
      <xdr:row>1</xdr:row>
      <xdr:rowOff>267156</xdr:rowOff>
    </xdr:to>
    <xdr:sp macro="" textlink="">
      <xdr:nvSpPr>
        <xdr:cNvPr id="13" name="Arrow: Right 13">
          <a:hlinkClick xmlns:r="http://schemas.openxmlformats.org/officeDocument/2006/relationships" r:id="rId4"/>
          <a:extLst>
            <a:ext uri="{FF2B5EF4-FFF2-40B4-BE49-F238E27FC236}">
              <a16:creationId xmlns:a16="http://schemas.microsoft.com/office/drawing/2014/main" id="{A3CB67E3-607A-479A-BC6A-28C5B4AC973C}"/>
            </a:ext>
          </a:extLst>
        </xdr:cNvPr>
        <xdr:cNvSpPr/>
      </xdr:nvSpPr>
      <xdr:spPr>
        <a:xfrm>
          <a:off x="1963653" y="267801"/>
          <a:ext cx="249271" cy="253355"/>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1249847</xdr:colOff>
      <xdr:row>0</xdr:row>
      <xdr:rowOff>180568</xdr:rowOff>
    </xdr:from>
    <xdr:to>
      <xdr:col>0</xdr:col>
      <xdr:colOff>1682132</xdr:colOff>
      <xdr:row>2</xdr:row>
      <xdr:rowOff>16973</xdr:rowOff>
    </xdr:to>
    <xdr:sp macro="" textlink="">
      <xdr:nvSpPr>
        <xdr:cNvPr id="16" name="Rectangle: Rounded Corners 14">
          <a:hlinkClick xmlns:r="http://schemas.openxmlformats.org/officeDocument/2006/relationships" r:id="rId5"/>
          <a:extLst>
            <a:ext uri="{FF2B5EF4-FFF2-40B4-BE49-F238E27FC236}">
              <a16:creationId xmlns:a16="http://schemas.microsoft.com/office/drawing/2014/main" id="{22EA5D38-E158-4604-92BF-8507E7154BEE}"/>
            </a:ext>
          </a:extLst>
        </xdr:cNvPr>
        <xdr:cNvSpPr/>
      </xdr:nvSpPr>
      <xdr:spPr>
        <a:xfrm>
          <a:off x="1249847" y="180568"/>
          <a:ext cx="432285" cy="43013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1341353</xdr:colOff>
      <xdr:row>1</xdr:row>
      <xdr:rowOff>13801</xdr:rowOff>
    </xdr:from>
    <xdr:to>
      <xdr:col>0</xdr:col>
      <xdr:colOff>1590624</xdr:colOff>
      <xdr:row>1</xdr:row>
      <xdr:rowOff>267156</xdr:rowOff>
    </xdr:to>
    <xdr:sp macro="" textlink="">
      <xdr:nvSpPr>
        <xdr:cNvPr id="15" name="Arrow: Right 15">
          <a:hlinkClick xmlns:r="http://schemas.openxmlformats.org/officeDocument/2006/relationships" r:id="rId5"/>
          <a:extLst>
            <a:ext uri="{FF2B5EF4-FFF2-40B4-BE49-F238E27FC236}">
              <a16:creationId xmlns:a16="http://schemas.microsoft.com/office/drawing/2014/main" id="{1CFAE0B3-8145-41B8-83D1-6709D34B27A6}"/>
            </a:ext>
          </a:extLst>
        </xdr:cNvPr>
        <xdr:cNvSpPr/>
      </xdr:nvSpPr>
      <xdr:spPr>
        <a:xfrm rot="10800000">
          <a:off x="1341353" y="267801"/>
          <a:ext cx="249271" cy="253355"/>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115454</xdr:colOff>
      <xdr:row>16</xdr:row>
      <xdr:rowOff>112586</xdr:rowOff>
    </xdr:from>
    <xdr:ext cx="2447637" cy="261610"/>
    <xdr:sp macro="" textlink="">
      <xdr:nvSpPr>
        <xdr:cNvPr id="11" name="TextBox 10">
          <a:extLst>
            <a:ext uri="{FF2B5EF4-FFF2-40B4-BE49-F238E27FC236}">
              <a16:creationId xmlns:a16="http://schemas.microsoft.com/office/drawing/2014/main" id="{20F18C0A-0892-4FE3-8165-40888E30CD02}"/>
            </a:ext>
          </a:extLst>
        </xdr:cNvPr>
        <xdr:cNvSpPr txBox="1"/>
      </xdr:nvSpPr>
      <xdr:spPr>
        <a:xfrm>
          <a:off x="115454" y="8208836"/>
          <a:ext cx="2447637" cy="2616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11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DEFINICIÓN DE RIESGO</a:t>
          </a:r>
        </a:p>
      </xdr:txBody>
    </xdr:sp>
    <xdr:clientData/>
  </xdr:oneCellAnchor>
  <xdr:twoCellAnchor editAs="oneCell">
    <xdr:from>
      <xdr:col>0</xdr:col>
      <xdr:colOff>205413</xdr:colOff>
      <xdr:row>16</xdr:row>
      <xdr:rowOff>513082</xdr:rowOff>
    </xdr:from>
    <xdr:to>
      <xdr:col>0</xdr:col>
      <xdr:colOff>2710777</xdr:colOff>
      <xdr:row>19</xdr:row>
      <xdr:rowOff>662237</xdr:rowOff>
    </xdr:to>
    <xdr:pic>
      <xdr:nvPicPr>
        <xdr:cNvPr id="12" name="Picture 11">
          <a:extLst>
            <a:ext uri="{FF2B5EF4-FFF2-40B4-BE49-F238E27FC236}">
              <a16:creationId xmlns:a16="http://schemas.microsoft.com/office/drawing/2014/main" id="{51ECF378-948A-46FD-8950-0E6479A33A8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05413" y="8609332"/>
          <a:ext cx="2505364" cy="316540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2771522</xdr:colOff>
      <xdr:row>200</xdr:row>
      <xdr:rowOff>161278</xdr:rowOff>
    </xdr:to>
    <xdr:grpSp>
      <xdr:nvGrpSpPr>
        <xdr:cNvPr id="145" name="Group 16">
          <a:extLst>
            <a:ext uri="{FF2B5EF4-FFF2-40B4-BE49-F238E27FC236}">
              <a16:creationId xmlns:a16="http://schemas.microsoft.com/office/drawing/2014/main" id="{F22F8294-4AAA-4FBA-931A-9C2BFAAA3079}"/>
            </a:ext>
          </a:extLst>
        </xdr:cNvPr>
        <xdr:cNvGrpSpPr/>
      </xdr:nvGrpSpPr>
      <xdr:grpSpPr>
        <a:xfrm>
          <a:off x="0" y="0"/>
          <a:ext cx="2771522" cy="51834403"/>
          <a:chOff x="11907" y="199718"/>
          <a:chExt cx="2784141" cy="31271300"/>
        </a:xfrm>
      </xdr:grpSpPr>
      <xdr:sp macro="" textlink="">
        <xdr:nvSpPr>
          <xdr:cNvPr id="146" name="Rectangle 17">
            <a:extLst>
              <a:ext uri="{FF2B5EF4-FFF2-40B4-BE49-F238E27FC236}">
                <a16:creationId xmlns:a16="http://schemas.microsoft.com/office/drawing/2014/main" id="{38261E87-0238-581E-7739-4FCC853195F7}"/>
              </a:ext>
            </a:extLst>
          </xdr:cNvPr>
          <xdr:cNvSpPr/>
        </xdr:nvSpPr>
        <xdr:spPr>
          <a:xfrm>
            <a:off x="11907" y="199718"/>
            <a:ext cx="2784141" cy="31271300"/>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7" name="TextBox 3">
            <a:extLst>
              <a:ext uri="{FF2B5EF4-FFF2-40B4-BE49-F238E27FC236}">
                <a16:creationId xmlns:a16="http://schemas.microsoft.com/office/drawing/2014/main" id="{45094DAE-1447-A886-0D8A-33B01665B624}"/>
              </a:ext>
            </a:extLst>
          </xdr:cNvPr>
          <xdr:cNvSpPr txBox="1"/>
        </xdr:nvSpPr>
        <xdr:spPr>
          <a:xfrm>
            <a:off x="135176" y="1076391"/>
            <a:ext cx="2537585" cy="11032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baseline="0">
                <a:solidFill>
                  <a:schemeClr val="bg1"/>
                </a:solidFill>
                <a:effectLst/>
                <a:latin typeface="+mn-lt"/>
                <a:ea typeface="+mn-ea"/>
                <a:cs typeface="+mn-cs"/>
              </a:rPr>
              <a:t>El objetivo de este paso es informar a los usuarios sobre la variedad de medidas de adaptación que pueden utilizarse para la protección frente al cambio climático de los proyectos de </a:t>
            </a:r>
            <a:r>
              <a:rPr lang="es-ES" sz="1100">
                <a:solidFill>
                  <a:schemeClr val="bg1"/>
                </a:solidFill>
                <a:effectLst/>
                <a:latin typeface="+mn-lt"/>
                <a:ea typeface="+mn-ea"/>
                <a:cs typeface="+mn-cs"/>
              </a:rPr>
              <a:t>regeneración urbana, en concreto frente a</a:t>
            </a:r>
            <a:r>
              <a:rPr lang="es-ES" sz="1100" baseline="0">
                <a:solidFill>
                  <a:schemeClr val="bg1"/>
                </a:solidFill>
                <a:effectLst/>
                <a:latin typeface="+mn-lt"/>
                <a:ea typeface="+mn-ea"/>
                <a:cs typeface="+mn-cs"/>
              </a:rPr>
              <a:t> vientos extremos.</a:t>
            </a:r>
          </a:p>
          <a:p>
            <a:pPr eaLnBrk="1" fontAlgn="auto" latinLnBrk="0" hangingPunct="1"/>
            <a:r>
              <a:rPr lang="es-ES" sz="1100" baseline="0">
                <a:solidFill>
                  <a:schemeClr val="bg1"/>
                </a:solidFill>
                <a:effectLst/>
                <a:latin typeface="+mn-lt"/>
                <a:ea typeface="+mn-ea"/>
                <a:cs typeface="+mn-cs"/>
              </a:rPr>
              <a:t> </a:t>
            </a:r>
          </a:p>
          <a:p>
            <a:pPr eaLnBrk="1" fontAlgn="auto" latinLnBrk="0" hangingPunct="1"/>
            <a:r>
              <a:rPr lang="es-ES" sz="1100">
                <a:solidFill>
                  <a:schemeClr val="bg1"/>
                </a:solidFill>
                <a:effectLst/>
                <a:latin typeface="+mn-lt"/>
                <a:ea typeface="+mn-ea"/>
                <a:cs typeface="+mn-cs"/>
              </a:rPr>
              <a:t>1.</a:t>
            </a:r>
            <a:r>
              <a:rPr lang="es-ES" sz="1100" baseline="0">
                <a:solidFill>
                  <a:schemeClr val="bg1"/>
                </a:solidFill>
                <a:effectLst/>
                <a:latin typeface="+mn-lt"/>
                <a:ea typeface="+mn-ea"/>
                <a:cs typeface="+mn-cs"/>
              </a:rPr>
              <a:t> En </a:t>
            </a:r>
            <a:r>
              <a:rPr lang="es-ES" sz="1100">
                <a:solidFill>
                  <a:schemeClr val="bg1"/>
                </a:solidFill>
                <a:effectLst/>
                <a:latin typeface="+mn-lt"/>
                <a:ea typeface="+mn-ea"/>
                <a:cs typeface="+mn-cs"/>
              </a:rPr>
              <a:t>el cuadro 4.2</a:t>
            </a:r>
            <a:r>
              <a:rPr lang="es-ES" sz="1100" baseline="0">
                <a:solidFill>
                  <a:schemeClr val="bg1"/>
                </a:solidFill>
                <a:effectLst/>
                <a:latin typeface="+mn-lt"/>
                <a:ea typeface="+mn-ea"/>
                <a:cs typeface="+mn-cs"/>
              </a:rPr>
              <a:t>figura una lista de posibles </a:t>
            </a:r>
            <a:r>
              <a:rPr lang="es-ES" sz="1100">
                <a:solidFill>
                  <a:schemeClr val="bg1"/>
                </a:solidFill>
                <a:effectLst/>
                <a:latin typeface="+mn-lt"/>
                <a:ea typeface="+mn-ea"/>
                <a:cs typeface="+mn-cs"/>
              </a:rPr>
              <a:t>medidas de adaptación</a:t>
            </a:r>
            <a:r>
              <a:rPr lang="es-ES" sz="1100" baseline="0">
                <a:solidFill>
                  <a:schemeClr val="bg1"/>
                </a:solidFill>
                <a:effectLst/>
                <a:latin typeface="+mn-lt"/>
                <a:ea typeface="+mn-ea"/>
                <a:cs typeface="+mn-cs"/>
              </a:rPr>
              <a:t>.</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Cada medida puede ofrecer un nivel de protección diferente (alto o bajo) a uno o varios componentes y está asociada a una estimación indicativa del coste (caro o barato) que se muestra en la columna «COSTE»).</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 En el mismo cuadro, también se especifican soluciones «sin arrepentimiento». Estas últimas hacen referencia principalmente a modificaciones operativas que pueden aprovecharse para protegerse de riesgos externos.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PROTECCIÓN FRENTE AL CAMBIO CLIMÁTICO: VIENTOS EXTREMOS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2. Consulte el cuadro 4.2 para elaborar una </a:t>
            </a:r>
            <a:r>
              <a:rPr lang="es-ES" sz="1100" b="1">
                <a:solidFill>
                  <a:schemeClr val="bg1"/>
                </a:solidFill>
                <a:effectLst/>
                <a:latin typeface="+mn-lt"/>
                <a:ea typeface="+mn-ea"/>
                <a:cs typeface="+mn-cs"/>
              </a:rPr>
              <a:t>estrategia de adaptación específica</a:t>
            </a:r>
            <a:r>
              <a:rPr lang="es-ES" sz="1100">
                <a:solidFill>
                  <a:schemeClr val="bg1"/>
                </a:solidFill>
                <a:effectLst/>
                <a:latin typeface="+mn-lt"/>
                <a:ea typeface="+mn-ea"/>
                <a:cs typeface="+mn-cs"/>
              </a:rPr>
              <a:t> para el proyecto que reduzca su riesgo inicial </a:t>
            </a:r>
            <a:r>
              <a:rPr lang="es-ES" sz="1100" baseline="0">
                <a:solidFill>
                  <a:schemeClr val="bg1"/>
                </a:solidFill>
                <a:effectLst/>
                <a:latin typeface="+mn-lt"/>
                <a:ea typeface="+mn-ea"/>
                <a:cs typeface="+mn-cs"/>
              </a:rPr>
              <a:t>por debajo de un nivel aceptable. </a:t>
            </a:r>
            <a:r>
              <a:rPr lang="es-ES" sz="1100">
                <a:solidFill>
                  <a:schemeClr val="bg1"/>
                </a:solidFill>
                <a:effectLst/>
                <a:latin typeface="+mn-lt"/>
                <a:ea typeface="+mn-ea"/>
                <a:cs typeface="+mn-cs"/>
              </a:rPr>
              <a:t> Para facilitar la consulta, el riesgo de cada componente se transfiere aquí automáticamente del paso anterior.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3. Seleccione las medidas que ofrezcan protección a los componentes de riesgo moderado o alto</a:t>
            </a:r>
            <a:r>
              <a:rPr lang="es-ES" sz="1100" baseline="0">
                <a:solidFill>
                  <a:schemeClr val="bg1"/>
                </a:solidFill>
                <a:effectLst/>
                <a:latin typeface="+mn-lt"/>
                <a:ea typeface="+mn-ea"/>
                <a:cs typeface="+mn-cs"/>
              </a:rPr>
              <a:t>, e introduzca su selección en las filas vacías de la sección 4.2.</a:t>
            </a:r>
            <a:r>
              <a:rPr lang="es-ES" sz="1100">
                <a:solidFill>
                  <a:schemeClr val="bg1"/>
                </a:solidFill>
                <a:effectLst/>
                <a:latin typeface="+mn-lt"/>
                <a:ea typeface="+mn-ea"/>
                <a:cs typeface="+mn-cs"/>
              </a:rPr>
              <a:t> </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Otorgue prioridad a medidas que: (i) ofrecen mayor protección; (ii) pueden beneficiar a múltiples componentes; y (iii) son rentables.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4. Antes de finalizar la decisión, determine si existen limitaciones específicas que impidan su aplicación. Anote su respuesta en las últimas columnas del cuadro 4.2. Limitaciones a tener en cuenta: restricciones/reglamentos de planificación, limitaciones de espacio/tiempo, dificultades presupuestarias, falta de experiencia técnica, etc.</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5. Para </a:t>
            </a:r>
            <a:r>
              <a:rPr lang="es-ES" sz="1100" baseline="0">
                <a:solidFill>
                  <a:schemeClr val="bg1"/>
                </a:solidFill>
                <a:effectLst/>
                <a:latin typeface="+mn-lt"/>
                <a:ea typeface="+mn-ea"/>
                <a:cs typeface="+mn-cs"/>
              </a:rPr>
              <a:t>cada </a:t>
            </a:r>
            <a:r>
              <a:rPr lang="es-ES" sz="1100">
                <a:solidFill>
                  <a:schemeClr val="bg1"/>
                </a:solidFill>
                <a:effectLst/>
                <a:latin typeface="+mn-lt"/>
                <a:ea typeface="+mn-ea"/>
                <a:cs typeface="+mn-cs"/>
              </a:rPr>
              <a:t>componente en riesgo, determine el </a:t>
            </a:r>
            <a:r>
              <a:rPr lang="es-ES" sz="1100" b="1">
                <a:solidFill>
                  <a:schemeClr val="bg1"/>
                </a:solidFill>
                <a:effectLst/>
                <a:latin typeface="+mn-lt"/>
                <a:ea typeface="+mn-ea"/>
                <a:cs typeface="+mn-cs"/>
              </a:rPr>
              <a:t>nivel de </a:t>
            </a:r>
            <a:r>
              <a:rPr lang="es-ES" sz="1100" b="1" baseline="0">
                <a:solidFill>
                  <a:schemeClr val="bg1"/>
                </a:solidFill>
                <a:effectLst/>
                <a:latin typeface="+mn-lt"/>
                <a:ea typeface="+mn-ea"/>
                <a:cs typeface="+mn-cs"/>
              </a:rPr>
              <a:t> eficiencia</a:t>
            </a:r>
            <a:r>
              <a:rPr lang="es-ES" sz="1100" baseline="0">
                <a:solidFill>
                  <a:schemeClr val="bg1"/>
                </a:solidFill>
                <a:effectLst/>
                <a:latin typeface="+mn-lt"/>
                <a:ea typeface="+mn-ea"/>
                <a:cs typeface="+mn-cs"/>
              </a:rPr>
              <a:t> (es decir, el nivel de protección) de la estrategia de </a:t>
            </a:r>
            <a:r>
              <a:rPr lang="es-ES" sz="1100">
                <a:solidFill>
                  <a:schemeClr val="bg1"/>
                </a:solidFill>
                <a:effectLst/>
                <a:latin typeface="+mn-lt"/>
                <a:ea typeface="+mn-ea"/>
                <a:cs typeface="+mn-cs"/>
              </a:rPr>
              <a:t>adaptación</a:t>
            </a:r>
            <a:r>
              <a:rPr lang="es-ES" sz="1100" baseline="0">
                <a:solidFill>
                  <a:schemeClr val="bg1"/>
                </a:solidFill>
                <a:effectLst/>
                <a:latin typeface="+mn-lt"/>
                <a:ea typeface="+mn-ea"/>
                <a:cs typeface="+mn-cs"/>
              </a:rPr>
              <a:t> seleccionada</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caso de que la estrategia incluya más de una medida, establezca el </a:t>
            </a:r>
            <a:r>
              <a:rPr lang="es-ES" sz="1100" baseline="0">
                <a:solidFill>
                  <a:schemeClr val="bg1"/>
                </a:solidFill>
                <a:effectLst/>
                <a:latin typeface="+mn-lt"/>
                <a:ea typeface="+mn-ea"/>
                <a:cs typeface="+mn-cs"/>
              </a:rPr>
              <a:t>nivel</a:t>
            </a:r>
            <a:r>
              <a:rPr lang="es-ES" sz="1100">
                <a:solidFill>
                  <a:schemeClr val="bg1"/>
                </a:solidFill>
                <a:effectLst/>
                <a:latin typeface="+mn-lt"/>
                <a:ea typeface="+mn-ea"/>
                <a:cs typeface="+mn-cs"/>
              </a:rPr>
              <a:t> de eficiencia agregado teniendo en cuenta las complementariedades entre las medidas de adaptación y las características y limitaciones específicas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 </a:t>
            </a:r>
            <a:r>
              <a:rPr lang="es-ES" sz="1100" baseline="0">
                <a:solidFill>
                  <a:schemeClr val="bg1"/>
                </a:solidFill>
                <a:effectLst/>
                <a:latin typeface="+mn-lt"/>
                <a:ea typeface="+mn-ea"/>
                <a:cs typeface="+mn-cs"/>
              </a:rPr>
              <a:t>Introduzca el nivel final de eficiencia (eligiendo entre «Alto» y «Bajo» en las celdas blancas de la sección 4.3 del cuadro 4.1</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6.</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nivel final de riesgo de </a:t>
            </a:r>
            <a:r>
              <a:rPr lang="es-ES" sz="1100" baseline="0">
                <a:solidFill>
                  <a:schemeClr val="bg1"/>
                </a:solidFill>
                <a:effectLst/>
                <a:latin typeface="+mn-lt"/>
                <a:ea typeface="+mn-ea"/>
                <a:cs typeface="+mn-cs"/>
              </a:rPr>
              <a:t>«Calor extremo» </a:t>
            </a:r>
            <a:r>
              <a:rPr lang="es-ES" sz="1100">
                <a:solidFill>
                  <a:schemeClr val="bg1"/>
                </a:solidFill>
                <a:effectLst/>
                <a:latin typeface="+mn-lt"/>
                <a:ea typeface="+mn-ea"/>
                <a:cs typeface="+mn-cs"/>
              </a:rPr>
              <a:t> de los</a:t>
            </a:r>
            <a:r>
              <a:rPr lang="es-ES" sz="1100" baseline="0">
                <a:solidFill>
                  <a:schemeClr val="bg1"/>
                </a:solidFill>
                <a:effectLst/>
                <a:latin typeface="+mn-lt"/>
                <a:ea typeface="+mn-ea"/>
                <a:cs typeface="+mn-cs"/>
              </a:rPr>
              <a:t> distintos </a:t>
            </a:r>
            <a:r>
              <a:rPr lang="es-ES" sz="1100">
                <a:solidFill>
                  <a:schemeClr val="bg1"/>
                </a:solidFill>
                <a:effectLst/>
                <a:latin typeface="+mn-lt"/>
                <a:ea typeface="+mn-ea"/>
                <a:cs typeface="+mn-cs"/>
              </a:rPr>
              <a:t>componentes se mostrará en </a:t>
            </a:r>
            <a:r>
              <a:rPr lang="es-ES" sz="1100" baseline="0">
                <a:solidFill>
                  <a:schemeClr val="bg1"/>
                </a:solidFill>
                <a:effectLst/>
                <a:latin typeface="+mn-lt"/>
                <a:ea typeface="+mn-ea"/>
                <a:cs typeface="+mn-cs"/>
              </a:rPr>
              <a:t> la sección</a:t>
            </a:r>
            <a:r>
              <a:rPr lang="es-ES" sz="1100">
                <a:solidFill>
                  <a:schemeClr val="bg1"/>
                </a:solidFill>
                <a:effectLst/>
                <a:latin typeface="+mn-lt"/>
                <a:ea typeface="+mn-ea"/>
                <a:cs typeface="+mn-cs"/>
              </a:rPr>
              <a:t> 4.4 </a:t>
            </a:r>
            <a:r>
              <a:rPr lang="es-ES" sz="1100" baseline="0">
                <a:solidFill>
                  <a:schemeClr val="bg1"/>
                </a:solidFill>
                <a:effectLst/>
                <a:latin typeface="+mn-lt"/>
                <a:ea typeface="+mn-ea"/>
                <a:cs typeface="+mn-cs"/>
              </a:rPr>
              <a:t>del cuadro 4.1. </a:t>
            </a: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 </a:t>
            </a: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7. </a:t>
            </a:r>
            <a:r>
              <a:rPr lang="es-ES" sz="1100">
                <a:solidFill>
                  <a:schemeClr val="bg1"/>
                </a:solidFill>
                <a:effectLst/>
                <a:latin typeface="+mn-lt"/>
                <a:ea typeface="+mn-ea"/>
                <a:cs typeface="+mn-cs"/>
              </a:rPr>
              <a:t>Se considera que la protección frente al cambio climático ha tenido éxito cuando los riesgos residuales de todos los componentes (tras la aplicación de las medidas de adaptación) se sitúan en un nivel «Bajo». Si no es así, modifique pertinentemente la estrategia de adaptación y repita la evaluación. </a:t>
            </a:r>
          </a:p>
          <a:p>
            <a:pPr marL="0" indent="0" algn="l">
              <a:spcAft>
                <a:spcPts val="1200"/>
              </a:spcAft>
              <a:buSzPct val="150000"/>
              <a:buFont typeface="Arial" panose="020B0604020202020204" pitchFamily="34" charset="0"/>
              <a:buNone/>
            </a:pPr>
            <a:endParaRPr/>
          </a:p>
        </xdr:txBody>
      </xdr:sp>
      <xdr:grpSp>
        <xdr:nvGrpSpPr>
          <xdr:cNvPr id="148" name="Group 19">
            <a:extLst>
              <a:ext uri="{FF2B5EF4-FFF2-40B4-BE49-F238E27FC236}">
                <a16:creationId xmlns:a16="http://schemas.microsoft.com/office/drawing/2014/main" id="{2C429960-CC78-9FD8-EF8F-D8809530E772}"/>
              </a:ext>
            </a:extLst>
          </xdr:cNvPr>
          <xdr:cNvGrpSpPr/>
        </xdr:nvGrpSpPr>
        <xdr:grpSpPr>
          <a:xfrm>
            <a:off x="168463" y="379875"/>
            <a:ext cx="439060" cy="293730"/>
            <a:chOff x="1238251" y="942977"/>
            <a:chExt cx="543156" cy="359770"/>
          </a:xfrm>
        </xdr:grpSpPr>
        <xdr:sp macro="" textlink="">
          <xdr:nvSpPr>
            <xdr:cNvPr id="149" name="Rectangle: Rounded Corners 27">
              <a:hlinkClick xmlns:r="http://schemas.openxmlformats.org/officeDocument/2006/relationships" r:id="rId1"/>
              <a:extLst>
                <a:ext uri="{FF2B5EF4-FFF2-40B4-BE49-F238E27FC236}">
                  <a16:creationId xmlns:a16="http://schemas.microsoft.com/office/drawing/2014/main" id="{6DC0DC26-5E16-45EB-3EAC-5DDF0C273283}"/>
                </a:ext>
              </a:extLst>
            </xdr:cNvPr>
            <xdr:cNvSpPr/>
          </xdr:nvSpPr>
          <xdr:spPr>
            <a:xfrm>
              <a:off x="1238251" y="942977"/>
              <a:ext cx="543156" cy="35977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0" name="Graphic 28" descr="Home with solid fill">
              <a:hlinkClick xmlns:r="http://schemas.openxmlformats.org/officeDocument/2006/relationships" r:id="rId1"/>
              <a:extLst>
                <a:ext uri="{FF2B5EF4-FFF2-40B4-BE49-F238E27FC236}">
                  <a16:creationId xmlns:a16="http://schemas.microsoft.com/office/drawing/2014/main" id="{05F4EA30-716F-86BB-C5A0-624A73DACE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12600" y="983806"/>
              <a:ext cx="397667" cy="263401"/>
            </a:xfrm>
            <a:prstGeom prst="rect">
              <a:avLst/>
            </a:prstGeom>
          </xdr:spPr>
        </xdr:pic>
      </xdr:grpSp>
      <xdr:grpSp>
        <xdr:nvGrpSpPr>
          <xdr:cNvPr id="151" name="Group 20">
            <a:extLst>
              <a:ext uri="{FF2B5EF4-FFF2-40B4-BE49-F238E27FC236}">
                <a16:creationId xmlns:a16="http://schemas.microsoft.com/office/drawing/2014/main" id="{39035D05-A6D8-169B-7267-39116AB6378E}"/>
              </a:ext>
            </a:extLst>
          </xdr:cNvPr>
          <xdr:cNvGrpSpPr/>
        </xdr:nvGrpSpPr>
        <xdr:grpSpPr>
          <a:xfrm>
            <a:off x="1258541" y="379878"/>
            <a:ext cx="1059758" cy="293730"/>
            <a:chOff x="1037920" y="109142"/>
            <a:chExt cx="1311017" cy="359770"/>
          </a:xfrm>
        </xdr:grpSpPr>
        <xdr:sp macro="" textlink="">
          <xdr:nvSpPr>
            <xdr:cNvPr id="152" name="Rectangle: Rounded Corners 23">
              <a:hlinkClick xmlns:r="http://schemas.openxmlformats.org/officeDocument/2006/relationships" r:id="rId4"/>
              <a:extLst>
                <a:ext uri="{FF2B5EF4-FFF2-40B4-BE49-F238E27FC236}">
                  <a16:creationId xmlns:a16="http://schemas.microsoft.com/office/drawing/2014/main" id="{3D1F52B5-6936-74C6-D7BA-8D76109E15B1}"/>
                </a:ext>
              </a:extLst>
            </xdr:cNvPr>
            <xdr:cNvSpPr/>
          </xdr:nvSpPr>
          <xdr:spPr>
            <a:xfrm>
              <a:off x="1805780" y="109142"/>
              <a:ext cx="543157" cy="35977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3" name="Arrow: Right 24">
              <a:hlinkClick xmlns:r="http://schemas.openxmlformats.org/officeDocument/2006/relationships" r:id="rId4"/>
              <a:extLst>
                <a:ext uri="{FF2B5EF4-FFF2-40B4-BE49-F238E27FC236}">
                  <a16:creationId xmlns:a16="http://schemas.microsoft.com/office/drawing/2014/main" id="{9A697020-864F-7730-2E7F-2FBE364B7812}"/>
                </a:ext>
              </a:extLst>
            </xdr:cNvPr>
            <xdr:cNvSpPr/>
          </xdr:nvSpPr>
          <xdr:spPr>
            <a:xfrm>
              <a:off x="1935438" y="191442"/>
              <a:ext cx="313203" cy="207456"/>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4" name="Rectangle: Rounded Corners 25">
              <a:hlinkClick xmlns:r="http://schemas.openxmlformats.org/officeDocument/2006/relationships" r:id="rId5"/>
              <a:extLst>
                <a:ext uri="{FF2B5EF4-FFF2-40B4-BE49-F238E27FC236}">
                  <a16:creationId xmlns:a16="http://schemas.microsoft.com/office/drawing/2014/main" id="{22BFA19A-3420-C2B7-023E-A2395D45C124}"/>
                </a:ext>
              </a:extLst>
            </xdr:cNvPr>
            <xdr:cNvSpPr/>
          </xdr:nvSpPr>
          <xdr:spPr>
            <a:xfrm>
              <a:off x="1037920" y="109142"/>
              <a:ext cx="543157" cy="35977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5" name="Arrow: Right 26">
              <a:hlinkClick xmlns:r="http://schemas.openxmlformats.org/officeDocument/2006/relationships" r:id="rId5"/>
              <a:extLst>
                <a:ext uri="{FF2B5EF4-FFF2-40B4-BE49-F238E27FC236}">
                  <a16:creationId xmlns:a16="http://schemas.microsoft.com/office/drawing/2014/main" id="{CD89FCC8-B48D-084A-4C8F-04D53E592B1C}"/>
                </a:ext>
              </a:extLst>
            </xdr:cNvPr>
            <xdr:cNvSpPr/>
          </xdr:nvSpPr>
          <xdr:spPr>
            <a:xfrm rot="10800000">
              <a:off x="1167572" y="191440"/>
              <a:ext cx="313203" cy="207457"/>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15</xdr:col>
      <xdr:colOff>349253</xdr:colOff>
      <xdr:row>19</xdr:row>
      <xdr:rowOff>63498</xdr:rowOff>
    </xdr:from>
    <xdr:to>
      <xdr:col>20</xdr:col>
      <xdr:colOff>472501</xdr:colOff>
      <xdr:row>25</xdr:row>
      <xdr:rowOff>45613</xdr:rowOff>
    </xdr:to>
    <xdr:grpSp>
      <xdr:nvGrpSpPr>
        <xdr:cNvPr id="2" name="Ομάδα 1">
          <a:extLst>
            <a:ext uri="{FF2B5EF4-FFF2-40B4-BE49-F238E27FC236}">
              <a16:creationId xmlns:a16="http://schemas.microsoft.com/office/drawing/2014/main" id="{E1EBF2B6-F2D7-41EA-8E3C-B26A9382ABB6}"/>
            </a:ext>
          </a:extLst>
        </xdr:cNvPr>
        <xdr:cNvGrpSpPr/>
      </xdr:nvGrpSpPr>
      <xdr:grpSpPr>
        <a:xfrm>
          <a:off x="30527628" y="8334373"/>
          <a:ext cx="6393873" cy="2633240"/>
          <a:chOff x="39817964" y="7689273"/>
          <a:chExt cx="6691799" cy="2286000"/>
        </a:xfrm>
      </xdr:grpSpPr>
      <xdr:sp macro="" textlink="">
        <xdr:nvSpPr>
          <xdr:cNvPr id="3" name="TextBox 3">
            <a:extLst>
              <a:ext uri="{FF2B5EF4-FFF2-40B4-BE49-F238E27FC236}">
                <a16:creationId xmlns:a16="http://schemas.microsoft.com/office/drawing/2014/main" id="{0820C959-67DB-78E4-6B67-6892B8F5A285}"/>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4" name="TextBox 3">
            <a:extLst>
              <a:ext uri="{FF2B5EF4-FFF2-40B4-BE49-F238E27FC236}">
                <a16:creationId xmlns:a16="http://schemas.microsoft.com/office/drawing/2014/main" id="{B693DE23-3638-7D63-E06E-E5961D53B919}"/>
              </a:ext>
            </a:extLst>
          </xdr:cNvPr>
          <xdr:cNvSpPr txBox="1"/>
        </xdr:nvSpPr>
        <xdr:spPr>
          <a:xfrm>
            <a:off x="39917309" y="7812311"/>
            <a:ext cx="6592454" cy="1817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endParaRPr>
              <a:solidFill>
                <a:schemeClr val="bg1"/>
              </a:solidFill>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2784141</xdr:colOff>
      <xdr:row>52</xdr:row>
      <xdr:rowOff>71437</xdr:rowOff>
    </xdr:to>
    <xdr:sp macro="" textlink="">
      <xdr:nvSpPr>
        <xdr:cNvPr id="6" name="Rectangle 19">
          <a:extLst>
            <a:ext uri="{FF2B5EF4-FFF2-40B4-BE49-F238E27FC236}">
              <a16:creationId xmlns:a16="http://schemas.microsoft.com/office/drawing/2014/main" id="{00000000-0008-0000-0D00-000007000000}"/>
            </a:ext>
          </a:extLst>
        </xdr:cNvPr>
        <xdr:cNvSpPr/>
      </xdr:nvSpPr>
      <xdr:spPr>
        <a:xfrm>
          <a:off x="0" y="0"/>
          <a:ext cx="2784141" cy="17978437"/>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147500</xdr:colOff>
      <xdr:row>2</xdr:row>
      <xdr:rowOff>224957</xdr:rowOff>
    </xdr:from>
    <xdr:ext cx="2455999" cy="12123575"/>
    <xdr:sp macro="" textlink="">
      <xdr:nvSpPr>
        <xdr:cNvPr id="236" name="TextBox 3">
          <a:extLst>
            <a:ext uri="{FF2B5EF4-FFF2-40B4-BE49-F238E27FC236}">
              <a16:creationId xmlns:a16="http://schemas.microsoft.com/office/drawing/2014/main" id="{00000000-0008-0000-0D00-000008000000}"/>
            </a:ext>
          </a:extLst>
        </xdr:cNvPr>
        <xdr:cNvSpPr txBox="1"/>
      </xdr:nvSpPr>
      <xdr:spPr>
        <a:xfrm>
          <a:off x="147500" y="844082"/>
          <a:ext cx="2455999" cy="12123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Este paso ayudará a los usuarios a evaluar la susceptibilidad de la zona del proyecto a corrimientos de tierras y subsidencia teniendo en cuenta las condiciones climáticas actuales y futuras.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1">
              <a:solidFill>
                <a:schemeClr val="bg1"/>
              </a:solidFill>
              <a:effectLst/>
              <a:latin typeface="+mn-lt"/>
              <a:ea typeface="+mn-ea"/>
              <a:cs typeface="+mn-cs"/>
            </a:rPr>
            <a:t>EXPOSICIÓN ACTUAL</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1. Seleccione el tipo de evaluación eligiendo entre las dos opciones disponibles. La evaluación puede ser semicualitativa, utilizando los mapas disponibles, o puramente cualitativa, empleando indicadores empíricos. La selección es una cuestión de preferencia del usuario y depende del tipo de datos disponibles. Se recomienda a los usuarios sin experiencia en la materia que elijan la opción «Indicadores empíricos».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2. Determine si las condiciones descritas en el cuadro 1.1 son aplicables a la zona de interés. Cumplimente únicamente las celdas no sombreadas. La puntuación de la exposición aparecerá automáticamente en las celdas resaltadas correspondientes.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1">
              <a:solidFill>
                <a:schemeClr val="bg1"/>
              </a:solidFill>
              <a:effectLst/>
              <a:latin typeface="+mn-lt"/>
              <a:ea typeface="+mn-ea"/>
              <a:cs typeface="+mn-cs"/>
            </a:rPr>
            <a:t>PROYECCIONES FUTURAS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3. Consulte las proyecciones climáticas regionales del IPCC (https://interactive-atlas.ipcc.ch) y observe cómo se prevé que cambien en el futuro los patrones de precipitaciones.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4. Asigne un multiplicador del cambio climático superior a 1 si las tendencias de lluvia están aumentando (lo que podría provocar más corrimientos de tierras) o inferior a 1 en</a:t>
          </a:r>
          <a:r>
            <a:rPr lang="es-ES" sz="1100" baseline="0">
              <a:solidFill>
                <a:schemeClr val="bg1"/>
              </a:solidFill>
              <a:effectLst/>
              <a:latin typeface="+mn-lt"/>
              <a:ea typeface="+mn-ea"/>
              <a:cs typeface="+mn-cs"/>
            </a:rPr>
            <a:t> caso contrario. </a:t>
          </a:r>
          <a:r>
            <a:rPr lang="es-ES" sz="1100">
              <a:solidFill>
                <a:schemeClr val="bg1"/>
              </a:solidFill>
              <a:effectLst/>
              <a:latin typeface="+mn-lt"/>
              <a:ea typeface="+mn-ea"/>
              <a:cs typeface="+mn-cs"/>
            </a:rPr>
            <a:t>El nivel de exposición actualizado a «corrimientos de tierras» se calculará automáticamente combinando la exposición actual con el multiplicador del cambio climático.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5. La puntuación máxima de la exposición a corrimientos de tierras (actual o futura) se transferirá al paso 3 para que se tenga en cuenta en la evaluación preliminar de riesgos.</a:t>
          </a:r>
        </a:p>
      </xdr:txBody>
    </xdr:sp>
    <xdr:clientData/>
  </xdr:oneCellAnchor>
  <xdr:twoCellAnchor>
    <xdr:from>
      <xdr:col>0</xdr:col>
      <xdr:colOff>156552</xdr:colOff>
      <xdr:row>0</xdr:row>
      <xdr:rowOff>169472</xdr:rowOff>
    </xdr:from>
    <xdr:to>
      <xdr:col>0</xdr:col>
      <xdr:colOff>587725</xdr:colOff>
      <xdr:row>1</xdr:row>
      <xdr:rowOff>388631</xdr:rowOff>
    </xdr:to>
    <xdr:grpSp>
      <xdr:nvGrpSpPr>
        <xdr:cNvPr id="9" name="Group 5">
          <a:extLst>
            <a:ext uri="{FF2B5EF4-FFF2-40B4-BE49-F238E27FC236}">
              <a16:creationId xmlns:a16="http://schemas.microsoft.com/office/drawing/2014/main" id="{00000000-0008-0000-0D00-000009000000}"/>
            </a:ext>
          </a:extLst>
        </xdr:cNvPr>
        <xdr:cNvGrpSpPr/>
      </xdr:nvGrpSpPr>
      <xdr:grpSpPr>
        <a:xfrm>
          <a:off x="156552" y="169472"/>
          <a:ext cx="431173" cy="409659"/>
          <a:chOff x="1238250" y="942975"/>
          <a:chExt cx="533400" cy="533400"/>
        </a:xfrm>
      </xdr:grpSpPr>
      <xdr:sp macro="" textlink="">
        <xdr:nvSpPr>
          <xdr:cNvPr id="15" name="Rectangle: Rounded Corners 9">
            <a:hlinkClick xmlns:r="http://schemas.openxmlformats.org/officeDocument/2006/relationships" r:id="rId1"/>
            <a:extLst>
              <a:ext uri="{FF2B5EF4-FFF2-40B4-BE49-F238E27FC236}">
                <a16:creationId xmlns:a16="http://schemas.microsoft.com/office/drawing/2014/main" id="{00000000-0008-0000-0D00-00000F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6" name="Graphic 11" descr="Home with solid fill">
            <a:hlinkClick xmlns:r="http://schemas.openxmlformats.org/officeDocument/2006/relationships" r:id="rId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xdr:from>
      <xdr:col>0</xdr:col>
      <xdr:colOff>70870</xdr:colOff>
      <xdr:row>31</xdr:row>
      <xdr:rowOff>159131</xdr:rowOff>
    </xdr:from>
    <xdr:to>
      <xdr:col>0</xdr:col>
      <xdr:colOff>2538299</xdr:colOff>
      <xdr:row>32</xdr:row>
      <xdr:rowOff>288649</xdr:rowOff>
    </xdr:to>
    <xdr:sp macro="" textlink="">
      <xdr:nvSpPr>
        <xdr:cNvPr id="11" name="TextBox 17">
          <a:extLst>
            <a:ext uri="{FF2B5EF4-FFF2-40B4-BE49-F238E27FC236}">
              <a16:creationId xmlns:a16="http://schemas.microsoft.com/office/drawing/2014/main" id="{00000000-0008-0000-0D00-00000B000000}"/>
            </a:ext>
          </a:extLst>
        </xdr:cNvPr>
        <xdr:cNvSpPr txBox="1"/>
      </xdr:nvSpPr>
      <xdr:spPr>
        <a:xfrm>
          <a:off x="70870" y="13458412"/>
          <a:ext cx="2467429" cy="439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NIVEL DE EXPOSICIÓN</a:t>
          </a:r>
        </a:p>
      </xdr:txBody>
    </xdr:sp>
    <xdr:clientData/>
  </xdr:twoCellAnchor>
  <xdr:twoCellAnchor>
    <xdr:from>
      <xdr:col>0</xdr:col>
      <xdr:colOff>141329</xdr:colOff>
      <xdr:row>32</xdr:row>
      <xdr:rowOff>303479</xdr:rowOff>
    </xdr:from>
    <xdr:to>
      <xdr:col>0</xdr:col>
      <xdr:colOff>2556500</xdr:colOff>
      <xdr:row>50</xdr:row>
      <xdr:rowOff>46393</xdr:rowOff>
    </xdr:to>
    <xdr:pic>
      <xdr:nvPicPr>
        <xdr:cNvPr id="13" name="Picture 18">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41329" y="13912323"/>
          <a:ext cx="2415171" cy="3660070"/>
        </a:xfrm>
        <a:prstGeom prst="rect">
          <a:avLst/>
        </a:prstGeom>
      </xdr:spPr>
    </xdr:pic>
    <xdr:clientData/>
  </xdr:twoCellAnchor>
  <xdr:twoCellAnchor editAs="oneCell">
    <xdr:from>
      <xdr:col>0</xdr:col>
      <xdr:colOff>1990436</xdr:colOff>
      <xdr:row>0</xdr:row>
      <xdr:rowOff>173182</xdr:rowOff>
    </xdr:from>
    <xdr:to>
      <xdr:col>0</xdr:col>
      <xdr:colOff>2422721</xdr:colOff>
      <xdr:row>1</xdr:row>
      <xdr:rowOff>416117</xdr:rowOff>
    </xdr:to>
    <xdr:sp macro="" textlink="">
      <xdr:nvSpPr>
        <xdr:cNvPr id="4" name="Rectangle: Rounded Corners 12">
          <a:hlinkClick xmlns:r="http://schemas.openxmlformats.org/officeDocument/2006/relationships" r:id="rId5"/>
          <a:extLst>
            <a:ext uri="{FF2B5EF4-FFF2-40B4-BE49-F238E27FC236}">
              <a16:creationId xmlns:a16="http://schemas.microsoft.com/office/drawing/2014/main" id="{3DD5C76D-CDA5-4218-8443-BA73401B8F6E}"/>
            </a:ext>
          </a:extLst>
        </xdr:cNvPr>
        <xdr:cNvSpPr/>
      </xdr:nvSpPr>
      <xdr:spPr>
        <a:xfrm>
          <a:off x="1990436" y="173182"/>
          <a:ext cx="432285" cy="433435"/>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2081943</xdr:colOff>
      <xdr:row>1</xdr:row>
      <xdr:rowOff>76874</xdr:rowOff>
    </xdr:from>
    <xdr:to>
      <xdr:col>0</xdr:col>
      <xdr:colOff>2331214</xdr:colOff>
      <xdr:row>1</xdr:row>
      <xdr:rowOff>330229</xdr:rowOff>
    </xdr:to>
    <xdr:sp macro="" textlink="">
      <xdr:nvSpPr>
        <xdr:cNvPr id="18" name="Arrow: Right 13">
          <a:hlinkClick xmlns:r="http://schemas.openxmlformats.org/officeDocument/2006/relationships" r:id="rId5"/>
          <a:extLst>
            <a:ext uri="{FF2B5EF4-FFF2-40B4-BE49-F238E27FC236}">
              <a16:creationId xmlns:a16="http://schemas.microsoft.com/office/drawing/2014/main" id="{88E613F9-B320-4CDB-9299-E756BFB3A3E7}"/>
            </a:ext>
          </a:extLst>
        </xdr:cNvPr>
        <xdr:cNvSpPr/>
      </xdr:nvSpPr>
      <xdr:spPr>
        <a:xfrm>
          <a:off x="2081943" y="267374"/>
          <a:ext cx="249271" cy="253355"/>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1368137</xdr:colOff>
      <xdr:row>0</xdr:row>
      <xdr:rowOff>173182</xdr:rowOff>
    </xdr:from>
    <xdr:to>
      <xdr:col>0</xdr:col>
      <xdr:colOff>1800422</xdr:colOff>
      <xdr:row>1</xdr:row>
      <xdr:rowOff>424735</xdr:rowOff>
    </xdr:to>
    <xdr:sp macro="" textlink="">
      <xdr:nvSpPr>
        <xdr:cNvPr id="10" name="Rectangle: Rounded Corners 14">
          <a:hlinkClick xmlns:r="http://schemas.openxmlformats.org/officeDocument/2006/relationships" r:id="rId6"/>
          <a:extLst>
            <a:ext uri="{FF2B5EF4-FFF2-40B4-BE49-F238E27FC236}">
              <a16:creationId xmlns:a16="http://schemas.microsoft.com/office/drawing/2014/main" id="{20ED3ED4-7293-4D94-B03D-D7513D20CC65}"/>
            </a:ext>
          </a:extLst>
        </xdr:cNvPr>
        <xdr:cNvSpPr/>
      </xdr:nvSpPr>
      <xdr:spPr>
        <a:xfrm>
          <a:off x="1368137" y="173182"/>
          <a:ext cx="432285" cy="433435"/>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1459643</xdr:colOff>
      <xdr:row>1</xdr:row>
      <xdr:rowOff>76874</xdr:rowOff>
    </xdr:from>
    <xdr:to>
      <xdr:col>0</xdr:col>
      <xdr:colOff>1708914</xdr:colOff>
      <xdr:row>1</xdr:row>
      <xdr:rowOff>330229</xdr:rowOff>
    </xdr:to>
    <xdr:sp macro="" textlink="">
      <xdr:nvSpPr>
        <xdr:cNvPr id="8" name="Arrow: Right 15">
          <a:hlinkClick xmlns:r="http://schemas.openxmlformats.org/officeDocument/2006/relationships" r:id="rId6"/>
          <a:extLst>
            <a:ext uri="{FF2B5EF4-FFF2-40B4-BE49-F238E27FC236}">
              <a16:creationId xmlns:a16="http://schemas.microsoft.com/office/drawing/2014/main" id="{ECFCD9DF-C103-4331-A1DC-47FE8D493C2A}"/>
            </a:ext>
          </a:extLst>
        </xdr:cNvPr>
        <xdr:cNvSpPr/>
      </xdr:nvSpPr>
      <xdr:spPr>
        <a:xfrm rot="10800000">
          <a:off x="1459643" y="267374"/>
          <a:ext cx="249271" cy="253355"/>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27214</xdr:colOff>
      <xdr:row>0</xdr:row>
      <xdr:rowOff>0</xdr:rowOff>
    </xdr:from>
    <xdr:to>
      <xdr:col>0</xdr:col>
      <xdr:colOff>2608529</xdr:colOff>
      <xdr:row>45</xdr:row>
      <xdr:rowOff>427243</xdr:rowOff>
    </xdr:to>
    <xdr:sp macro="" textlink="">
      <xdr:nvSpPr>
        <xdr:cNvPr id="21" name="Rectangle 6">
          <a:extLst>
            <a:ext uri="{FF2B5EF4-FFF2-40B4-BE49-F238E27FC236}">
              <a16:creationId xmlns:a16="http://schemas.microsoft.com/office/drawing/2014/main" id="{E7E098C2-7289-490E-92C6-EBDF4D130FF2}"/>
            </a:ext>
          </a:extLst>
        </xdr:cNvPr>
        <xdr:cNvSpPr/>
      </xdr:nvSpPr>
      <xdr:spPr>
        <a:xfrm>
          <a:off x="27214" y="0"/>
          <a:ext cx="2667040" cy="32474332"/>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147545</xdr:colOff>
      <xdr:row>2</xdr:row>
      <xdr:rowOff>302422</xdr:rowOff>
    </xdr:from>
    <xdr:ext cx="2428741" cy="15128078"/>
    <xdr:sp macro="" textlink="">
      <xdr:nvSpPr>
        <xdr:cNvPr id="3" name="TextBox 7">
          <a:extLst>
            <a:ext uri="{FF2B5EF4-FFF2-40B4-BE49-F238E27FC236}">
              <a16:creationId xmlns:a16="http://schemas.microsoft.com/office/drawing/2014/main" id="{96315D30-1A6D-4E9D-84D8-96A9D27CD799}"/>
            </a:ext>
          </a:extLst>
        </xdr:cNvPr>
        <xdr:cNvSpPr txBox="1"/>
      </xdr:nvSpPr>
      <xdr:spPr>
        <a:xfrm>
          <a:off x="147545" y="914743"/>
          <a:ext cx="2428741" cy="15128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a:solidFill>
                <a:schemeClr val="bg1"/>
              </a:solidFill>
              <a:effectLst/>
              <a:latin typeface="+mn-lt"/>
              <a:ea typeface="+mn-ea"/>
              <a:cs typeface="+mn-cs"/>
            </a:rPr>
            <a:t>El objetivo de este paso es ayudar a los usuarios a evaluar la sensibilidad del proyecto a los corrimientos de tierras y a la subsidencia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La sensibilidad puntúa la propensión del proyecto a sufrir daños físicos e interrupciones operativas, ya sea porque un componente del proyecto se ha visto físicamente dañado o porque se ha interrumpido un servicio prestado por una infraestructura interdependiente. </a:t>
          </a:r>
        </a:p>
        <a:p>
          <a:pPr eaLnBrk="1" fontAlgn="auto" latinLnBrk="0" hangingPunct="1"/>
          <a:endParaRPr/>
        </a:p>
        <a:p>
          <a:pPr eaLnBrk="1" fontAlgn="auto" latinLnBrk="0" hangingPunct="1"/>
          <a:endParaRPr/>
        </a:p>
        <a:p>
          <a:pPr marL="0" indent="0" algn="l">
            <a:spcAft>
              <a:spcPts val="1200"/>
            </a:spcAft>
            <a:buSzPct val="150000"/>
            <a:buFont typeface="Arial" panose="020B0604020202020204" pitchFamily="34" charset="0"/>
            <a:buNone/>
          </a:pPr>
          <a:r>
            <a:rPr lang="es-ES" sz="1100" b="1">
              <a:solidFill>
                <a:schemeClr val="bg1"/>
              </a:solidFill>
              <a:effectLst/>
              <a:latin typeface="+mn-lt"/>
              <a:ea typeface="+mn-ea"/>
              <a:cs typeface="+mn-cs"/>
            </a:rPr>
            <a:t>SENSIBILIDAD DE LOS COMPONENTES DEL PROYECTO</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1.  En la columna C se ofrece una lista de los componentes que suelen figurar en proyectos de regeneración urbana. </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Determine qué componentes son relevantes para el proyecto en cuestión y utilice el menú desplegable para desactivar los que no lo sean (seleccionando «N/A»).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2. Valore la sensibilidad a los corrimientos de tierra de cada componente «activo» respondiendo a las preguntas P2.1 a P2.4. Cumplimente únicamente las celdas no sombreadas. La puntuación de sensibilidad de cada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componente se mostrará automáticamente en la columna «Puntuación media de sensibilidad».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3. Responda a las preguntas P2.6 a P2.9 para determinar la «capacidad de adaptación» del componente para responder a los corrimientos de tierras, es decir, la capacidad para reducir las consecuencias de un posible daño/fallo y recuperar rápidamente la plena operatividad.  Una puntuación de «capacidad de adaptación» distinta de cero reducirá automáticamente la sensibilidad real del componente, que se mostrará en la columna «Puntuación final de la sensibilidad».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4. Las puntuaciones finales de la sensibilidad de</a:t>
          </a:r>
          <a:r>
            <a:rPr lang="es-ES" sz="1100" baseline="0">
              <a:solidFill>
                <a:schemeClr val="bg1"/>
              </a:solidFill>
              <a:effectLst/>
              <a:latin typeface="+mn-lt"/>
              <a:ea typeface="+mn-ea"/>
              <a:cs typeface="+mn-cs"/>
            </a:rPr>
            <a:t> cada componente «activo» </a:t>
          </a:r>
          <a:r>
            <a:rPr lang="es-ES" sz="1100">
              <a:solidFill>
                <a:schemeClr val="bg1"/>
              </a:solidFill>
              <a:effectLst/>
              <a:latin typeface="+mn-lt"/>
              <a:ea typeface="+mn-ea"/>
              <a:cs typeface="+mn-cs"/>
            </a:rPr>
            <a:t>se transferirán automáticamente al paso 3, donde se combinarán con los datos de exposición (del paso 1) para el cálculo de la puntuación de vulnerabilidad.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1">
              <a:solidFill>
                <a:schemeClr val="bg1"/>
              </a:solidFill>
              <a:effectLst/>
              <a:latin typeface="+mn-lt"/>
              <a:ea typeface="+mn-ea"/>
              <a:cs typeface="+mn-cs"/>
            </a:rPr>
            <a:t>SENSIBILIDAD DE LAS INTERDEPENDENCIAS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5. Responda a las preguntas del cuadro 2.2 (P2.10 a P2.12) para determinar la propensión de las infraestructuras interdependientes a verse negativamente afectadas por vientos extremos.</a:t>
          </a:r>
          <a:r>
            <a:rPr lang="es-ES" sz="1100" baseline="0">
              <a:solidFill>
                <a:schemeClr val="bg1"/>
              </a:solidFill>
              <a:effectLst/>
              <a:latin typeface="+mn-lt"/>
              <a:ea typeface="+mn-ea"/>
              <a:cs typeface="+mn-cs"/>
            </a:rPr>
            <a:t>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6. La puntuación final de sensibilidad de todos los componentes (componentes internos e interdependencias) se transferirá automáticamente al paso 3 para que se tenga en cuenta en la evaluación preliminar de riesgos.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oneCellAnchor>
  <xdr:twoCellAnchor editAs="oneCell">
    <xdr:from>
      <xdr:col>0</xdr:col>
      <xdr:colOff>156600</xdr:colOff>
      <xdr:row>0</xdr:row>
      <xdr:rowOff>180910</xdr:rowOff>
    </xdr:from>
    <xdr:to>
      <xdr:col>0</xdr:col>
      <xdr:colOff>587901</xdr:colOff>
      <xdr:row>2</xdr:row>
      <xdr:rowOff>14968</xdr:rowOff>
    </xdr:to>
    <xdr:grpSp>
      <xdr:nvGrpSpPr>
        <xdr:cNvPr id="4" name="Group 8">
          <a:extLst>
            <a:ext uri="{FF2B5EF4-FFF2-40B4-BE49-F238E27FC236}">
              <a16:creationId xmlns:a16="http://schemas.microsoft.com/office/drawing/2014/main" id="{A680A8C8-8434-4E7A-A08E-7F1D63969066}"/>
            </a:ext>
          </a:extLst>
        </xdr:cNvPr>
        <xdr:cNvGrpSpPr/>
      </xdr:nvGrpSpPr>
      <xdr:grpSpPr>
        <a:xfrm>
          <a:off x="156600" y="180910"/>
          <a:ext cx="431301" cy="446379"/>
          <a:chOff x="1238250" y="942975"/>
          <a:chExt cx="533400" cy="533400"/>
        </a:xfrm>
      </xdr:grpSpPr>
      <xdr:sp macro="" textlink="">
        <xdr:nvSpPr>
          <xdr:cNvPr id="5" name="Rectangle: Rounded Corners 14">
            <a:hlinkClick xmlns:r="http://schemas.openxmlformats.org/officeDocument/2006/relationships" r:id="rId1"/>
            <a:extLst>
              <a:ext uri="{FF2B5EF4-FFF2-40B4-BE49-F238E27FC236}">
                <a16:creationId xmlns:a16="http://schemas.microsoft.com/office/drawing/2014/main" id="{944EE396-90AF-6AFB-7D47-B39DF5069B04}"/>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5" descr="Home with solid fill">
            <a:hlinkClick xmlns:r="http://schemas.openxmlformats.org/officeDocument/2006/relationships" r:id="rId1"/>
            <a:extLst>
              <a:ext uri="{FF2B5EF4-FFF2-40B4-BE49-F238E27FC236}">
                <a16:creationId xmlns:a16="http://schemas.microsoft.com/office/drawing/2014/main" id="{B9FE9D94-D8DA-D0C7-20B1-67207F48DD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1867888</xdr:colOff>
      <xdr:row>0</xdr:row>
      <xdr:rowOff>180910</xdr:rowOff>
    </xdr:from>
    <xdr:to>
      <xdr:col>0</xdr:col>
      <xdr:colOff>2299189</xdr:colOff>
      <xdr:row>2</xdr:row>
      <xdr:rowOff>24039</xdr:rowOff>
    </xdr:to>
    <xdr:sp macro="" textlink="">
      <xdr:nvSpPr>
        <xdr:cNvPr id="23" name="Rectangle: Rounded Corners 12">
          <a:hlinkClick xmlns:r="http://schemas.openxmlformats.org/officeDocument/2006/relationships" r:id="rId4"/>
          <a:extLst>
            <a:ext uri="{FF2B5EF4-FFF2-40B4-BE49-F238E27FC236}">
              <a16:creationId xmlns:a16="http://schemas.microsoft.com/office/drawing/2014/main" id="{5063AED9-7A07-D585-0C49-7149A7252A30}"/>
            </a:ext>
          </a:extLst>
        </xdr:cNvPr>
        <xdr:cNvSpPr/>
      </xdr:nvSpPr>
      <xdr:spPr>
        <a:xfrm>
          <a:off x="1867888" y="180910"/>
          <a:ext cx="431301" cy="44637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1959186</xdr:colOff>
      <xdr:row>1</xdr:row>
      <xdr:rowOff>84900</xdr:rowOff>
    </xdr:from>
    <xdr:to>
      <xdr:col>0</xdr:col>
      <xdr:colOff>2207890</xdr:colOff>
      <xdr:row>1</xdr:row>
      <xdr:rowOff>342299</xdr:rowOff>
    </xdr:to>
    <xdr:sp macro="" textlink="">
      <xdr:nvSpPr>
        <xdr:cNvPr id="22" name="Arrow: Right 13">
          <a:hlinkClick xmlns:r="http://schemas.openxmlformats.org/officeDocument/2006/relationships" r:id="rId4"/>
          <a:extLst>
            <a:ext uri="{FF2B5EF4-FFF2-40B4-BE49-F238E27FC236}">
              <a16:creationId xmlns:a16="http://schemas.microsoft.com/office/drawing/2014/main" id="{F46EAF99-A4BF-CA5E-D2A3-F8C05A768B7E}"/>
            </a:ext>
          </a:extLst>
        </xdr:cNvPr>
        <xdr:cNvSpPr/>
      </xdr:nvSpPr>
      <xdr:spPr>
        <a:xfrm>
          <a:off x="1959186" y="275400"/>
          <a:ext cx="248704" cy="257399"/>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1247004</xdr:colOff>
      <xdr:row>0</xdr:row>
      <xdr:rowOff>180910</xdr:rowOff>
    </xdr:from>
    <xdr:to>
      <xdr:col>0</xdr:col>
      <xdr:colOff>1678305</xdr:colOff>
      <xdr:row>2</xdr:row>
      <xdr:rowOff>24039</xdr:rowOff>
    </xdr:to>
    <xdr:sp macro="" textlink="">
      <xdr:nvSpPr>
        <xdr:cNvPr id="25" name="Rectangle: Rounded Corners 17">
          <a:hlinkClick xmlns:r="http://schemas.openxmlformats.org/officeDocument/2006/relationships" r:id="rId5"/>
          <a:extLst>
            <a:ext uri="{FF2B5EF4-FFF2-40B4-BE49-F238E27FC236}">
              <a16:creationId xmlns:a16="http://schemas.microsoft.com/office/drawing/2014/main" id="{781C93B1-798F-2256-57B2-BDC4238DF941}"/>
            </a:ext>
          </a:extLst>
        </xdr:cNvPr>
        <xdr:cNvSpPr/>
      </xdr:nvSpPr>
      <xdr:spPr>
        <a:xfrm>
          <a:off x="1247004" y="180910"/>
          <a:ext cx="431301" cy="446379"/>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1338302</xdr:colOff>
      <xdr:row>1</xdr:row>
      <xdr:rowOff>84900</xdr:rowOff>
    </xdr:from>
    <xdr:to>
      <xdr:col>0</xdr:col>
      <xdr:colOff>1587006</xdr:colOff>
      <xdr:row>1</xdr:row>
      <xdr:rowOff>342299</xdr:rowOff>
    </xdr:to>
    <xdr:sp macro="" textlink="">
      <xdr:nvSpPr>
        <xdr:cNvPr id="24" name="Arrow: Right 18">
          <a:hlinkClick xmlns:r="http://schemas.openxmlformats.org/officeDocument/2006/relationships" r:id="rId5"/>
          <a:extLst>
            <a:ext uri="{FF2B5EF4-FFF2-40B4-BE49-F238E27FC236}">
              <a16:creationId xmlns:a16="http://schemas.microsoft.com/office/drawing/2014/main" id="{8865CFD8-7030-8DF6-2AC0-DE5D58F4B939}"/>
            </a:ext>
          </a:extLst>
        </xdr:cNvPr>
        <xdr:cNvSpPr/>
      </xdr:nvSpPr>
      <xdr:spPr>
        <a:xfrm rot="10800000">
          <a:off x="1338302" y="275400"/>
          <a:ext cx="248704" cy="257399"/>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13607</xdr:colOff>
      <xdr:row>21</xdr:row>
      <xdr:rowOff>796015</xdr:rowOff>
    </xdr:from>
    <xdr:to>
      <xdr:col>0</xdr:col>
      <xdr:colOff>2508250</xdr:colOff>
      <xdr:row>22</xdr:row>
      <xdr:rowOff>412389</xdr:rowOff>
    </xdr:to>
    <xdr:sp macro="" textlink="">
      <xdr:nvSpPr>
        <xdr:cNvPr id="12" name="TextBox 10">
          <a:extLst>
            <a:ext uri="{FF2B5EF4-FFF2-40B4-BE49-F238E27FC236}">
              <a16:creationId xmlns:a16="http://schemas.microsoft.com/office/drawing/2014/main" id="{220EA056-57A4-466E-AFDA-D91E67775875}"/>
            </a:ext>
          </a:extLst>
        </xdr:cNvPr>
        <xdr:cNvSpPr txBox="1"/>
      </xdr:nvSpPr>
      <xdr:spPr>
        <a:xfrm>
          <a:off x="13607" y="16593908"/>
          <a:ext cx="2494643" cy="460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SENSIBILIDAD</a:t>
          </a:r>
        </a:p>
      </xdr:txBody>
    </xdr:sp>
    <xdr:clientData/>
  </xdr:twoCellAnchor>
  <xdr:twoCellAnchor editAs="oneCell">
    <xdr:from>
      <xdr:col>0</xdr:col>
      <xdr:colOff>127001</xdr:colOff>
      <xdr:row>22</xdr:row>
      <xdr:rowOff>367391</xdr:rowOff>
    </xdr:from>
    <xdr:to>
      <xdr:col>0</xdr:col>
      <xdr:colOff>2574309</xdr:colOff>
      <xdr:row>25</xdr:row>
      <xdr:rowOff>562156</xdr:rowOff>
    </xdr:to>
    <xdr:pic>
      <xdr:nvPicPr>
        <xdr:cNvPr id="13" name="Picture 11">
          <a:extLst>
            <a:ext uri="{FF2B5EF4-FFF2-40B4-BE49-F238E27FC236}">
              <a16:creationId xmlns:a16="http://schemas.microsoft.com/office/drawing/2014/main" id="{5FA43CC2-C80B-4A62-96A3-8171E75EDE3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27001" y="17008927"/>
          <a:ext cx="2447308" cy="2603229"/>
        </a:xfrm>
        <a:prstGeom prst="rect">
          <a:avLst/>
        </a:prstGeom>
      </xdr:spPr>
    </xdr:pic>
    <xdr:clientData/>
  </xdr:twoCellAnchor>
  <xdr:twoCellAnchor>
    <xdr:from>
      <xdr:col>3</xdr:col>
      <xdr:colOff>263113</xdr:colOff>
      <xdr:row>8</xdr:row>
      <xdr:rowOff>302559</xdr:rowOff>
    </xdr:from>
    <xdr:to>
      <xdr:col>3</xdr:col>
      <xdr:colOff>403412</xdr:colOff>
      <xdr:row>8</xdr:row>
      <xdr:rowOff>602102</xdr:rowOff>
    </xdr:to>
    <xdr:sp macro="" textlink="">
      <xdr:nvSpPr>
        <xdr:cNvPr id="14" name="Βέλος: Κάτω 13">
          <a:extLst>
            <a:ext uri="{FF2B5EF4-FFF2-40B4-BE49-F238E27FC236}">
              <a16:creationId xmlns:a16="http://schemas.microsoft.com/office/drawing/2014/main" id="{320880BE-B3B8-4DD3-A27E-44778F0DBFB5}"/>
            </a:ext>
          </a:extLst>
        </xdr:cNvPr>
        <xdr:cNvSpPr/>
      </xdr:nvSpPr>
      <xdr:spPr>
        <a:xfrm>
          <a:off x="6143213" y="3052109"/>
          <a:ext cx="140299" cy="29954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552740</xdr:colOff>
      <xdr:row>49</xdr:row>
      <xdr:rowOff>260597</xdr:rowOff>
    </xdr:from>
    <xdr:to>
      <xdr:col>19</xdr:col>
      <xdr:colOff>734168</xdr:colOff>
      <xdr:row>49</xdr:row>
      <xdr:rowOff>542430</xdr:rowOff>
    </xdr:to>
    <xdr:sp macro="" textlink="">
      <xdr:nvSpPr>
        <xdr:cNvPr id="15" name="Βέλος: Κάτω 14">
          <a:extLst>
            <a:ext uri="{FF2B5EF4-FFF2-40B4-BE49-F238E27FC236}">
              <a16:creationId xmlns:a16="http://schemas.microsoft.com/office/drawing/2014/main" id="{30795A0A-D726-4B02-B570-E2E5BBC8578C}"/>
            </a:ext>
          </a:extLst>
        </xdr:cNvPr>
        <xdr:cNvSpPr/>
      </xdr:nvSpPr>
      <xdr:spPr>
        <a:xfrm>
          <a:off x="37712940" y="34595047"/>
          <a:ext cx="0" cy="243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411307</xdr:colOff>
      <xdr:row>49</xdr:row>
      <xdr:rowOff>249628</xdr:rowOff>
    </xdr:from>
    <xdr:to>
      <xdr:col>20</xdr:col>
      <xdr:colOff>592735</xdr:colOff>
      <xdr:row>49</xdr:row>
      <xdr:rowOff>531461</xdr:rowOff>
    </xdr:to>
    <xdr:sp macro="" textlink="">
      <xdr:nvSpPr>
        <xdr:cNvPr id="16" name="Βέλος: Κάτω 15">
          <a:extLst>
            <a:ext uri="{FF2B5EF4-FFF2-40B4-BE49-F238E27FC236}">
              <a16:creationId xmlns:a16="http://schemas.microsoft.com/office/drawing/2014/main" id="{1851FB15-F001-4DF0-9D0D-8474E5167E19}"/>
            </a:ext>
          </a:extLst>
        </xdr:cNvPr>
        <xdr:cNvSpPr/>
      </xdr:nvSpPr>
      <xdr:spPr>
        <a:xfrm>
          <a:off x="37889007" y="34596778"/>
          <a:ext cx="3628" cy="0"/>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2791319</xdr:colOff>
      <xdr:row>24</xdr:row>
      <xdr:rowOff>205137</xdr:rowOff>
    </xdr:to>
    <xdr:sp macro="" textlink="">
      <xdr:nvSpPr>
        <xdr:cNvPr id="3" name="Rectangle 6">
          <a:extLst>
            <a:ext uri="{FF2B5EF4-FFF2-40B4-BE49-F238E27FC236}">
              <a16:creationId xmlns:a16="http://schemas.microsoft.com/office/drawing/2014/main" id="{00000000-0008-0000-0F00-000003000000}"/>
            </a:ext>
          </a:extLst>
        </xdr:cNvPr>
        <xdr:cNvSpPr/>
      </xdr:nvSpPr>
      <xdr:spPr>
        <a:xfrm>
          <a:off x="0" y="0"/>
          <a:ext cx="2791319" cy="1563687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147881</xdr:colOff>
      <xdr:row>2</xdr:row>
      <xdr:rowOff>300710</xdr:rowOff>
    </xdr:from>
    <xdr:ext cx="2542210" cy="7620163"/>
    <xdr:sp macro="" textlink="">
      <xdr:nvSpPr>
        <xdr:cNvPr id="4" name="TextBox 7">
          <a:extLst>
            <a:ext uri="{FF2B5EF4-FFF2-40B4-BE49-F238E27FC236}">
              <a16:creationId xmlns:a16="http://schemas.microsoft.com/office/drawing/2014/main" id="{00000000-0008-0000-0F00-000004000000}"/>
            </a:ext>
          </a:extLst>
        </xdr:cNvPr>
        <xdr:cNvSpPr txBox="1"/>
      </xdr:nvSpPr>
      <xdr:spPr>
        <a:xfrm>
          <a:off x="147881" y="899424"/>
          <a:ext cx="2542210" cy="7620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144000" indent="-144000" algn="l">
            <a:spcAft>
              <a:spcPts val="600"/>
            </a:spcAft>
            <a:buSzPct val="100000"/>
            <a:buFont typeface="+mj-lt"/>
            <a:buAutoNum type="arabicPeriod"/>
          </a:pPr>
          <a:r>
            <a:rPr lang="es-ES" sz="1100">
              <a:solidFill>
                <a:schemeClr val="bg1"/>
              </a:solidFill>
              <a:effectLst/>
              <a:latin typeface="+mn-lt"/>
              <a:ea typeface="+mn-ea"/>
              <a:cs typeface="+mn-cs"/>
            </a:rPr>
            <a:t>El objetivo de este paso es ayudar a los usuarios a identificar componentes (dentro o fuera de la instalación) que podrían verse negativamente afectados en caso de </a:t>
          </a:r>
          <a:r>
            <a:rPr lang="es-ES" sz="1100" baseline="0">
              <a:solidFill>
                <a:schemeClr val="bg1"/>
              </a:solidFill>
              <a:effectLst/>
              <a:latin typeface="+mn-lt"/>
              <a:ea typeface="+mn-ea"/>
              <a:cs typeface="+mn-cs"/>
            </a:rPr>
            <a:t>corrimientos de tierras y subsidencia. </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r>
            <a:rPr lang="es-ES" sz="1100">
              <a:solidFill>
                <a:schemeClr val="bg1"/>
              </a:solidFill>
              <a:effectLst/>
              <a:latin typeface="+mn-lt"/>
              <a:ea typeface="+mn-ea"/>
              <a:cs typeface="+mn-cs"/>
            </a:rPr>
            <a:t> En el cuadro 3.1 se resume el perfil de riesgo de la instalación haciendo distinción entre riesgos internos y externos. Los riesgos externos se deben a fallos en los componentes interdependientes, mientras que los internos tienen su origen en fallos o disfunciones operativas de los distintos componentes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r>
            <a:rPr lang="es-ES" sz="1100">
              <a:solidFill>
                <a:schemeClr val="bg1"/>
              </a:solidFill>
              <a:effectLst/>
              <a:latin typeface="+mn-lt"/>
              <a:ea typeface="+mn-ea"/>
              <a:cs typeface="+mn-cs"/>
            </a:rPr>
            <a:t>El riesgo de cada componente se estima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automáticamente combinando las puntuaciones de sensibilidad y de exposición de los pasos anteriores. Los riesgos se comunican en un doble formato: usando una escala aritmética de [0-9] y una descripción cualitativa [bajo-medio-alto].</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r>
            <a:rPr lang="es-ES" sz="1100">
              <a:solidFill>
                <a:schemeClr val="bg1"/>
              </a:solidFill>
              <a:effectLst/>
              <a:latin typeface="+mn-lt"/>
              <a:ea typeface="+mn-ea"/>
              <a:cs typeface="+mn-cs"/>
            </a:rPr>
            <a:t>Las puntuaciones de riesgo se transfieren automáticamente al paso 4 para que se tengan en cuenta en la selección de medidas de adaptación. </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xdr:txBody>
    </xdr:sp>
    <xdr:clientData/>
  </xdr:oneCellAnchor>
  <xdr:twoCellAnchor editAs="oneCell">
    <xdr:from>
      <xdr:col>0</xdr:col>
      <xdr:colOff>156957</xdr:colOff>
      <xdr:row>0</xdr:row>
      <xdr:rowOff>180568</xdr:rowOff>
    </xdr:from>
    <xdr:to>
      <xdr:col>0</xdr:col>
      <xdr:colOff>589242</xdr:colOff>
      <xdr:row>2</xdr:row>
      <xdr:rowOff>13798</xdr:rowOff>
    </xdr:to>
    <xdr:grpSp>
      <xdr:nvGrpSpPr>
        <xdr:cNvPr id="5" name="Group 8">
          <a:extLst>
            <a:ext uri="{FF2B5EF4-FFF2-40B4-BE49-F238E27FC236}">
              <a16:creationId xmlns:a16="http://schemas.microsoft.com/office/drawing/2014/main" id="{00000000-0008-0000-0F00-000005000000}"/>
            </a:ext>
          </a:extLst>
        </xdr:cNvPr>
        <xdr:cNvGrpSpPr/>
      </xdr:nvGrpSpPr>
      <xdr:grpSpPr>
        <a:xfrm>
          <a:off x="156957" y="180568"/>
          <a:ext cx="432285" cy="431944"/>
          <a:chOff x="1238250" y="942975"/>
          <a:chExt cx="533400" cy="533400"/>
        </a:xfrm>
      </xdr:grpSpPr>
      <xdr:sp macro="" textlink="">
        <xdr:nvSpPr>
          <xdr:cNvPr id="13" name="Rectangle: Rounded Corners 16">
            <a:hlinkClick xmlns:r="http://schemas.openxmlformats.org/officeDocument/2006/relationships" r:id="rId1"/>
            <a:extLst>
              <a:ext uri="{FF2B5EF4-FFF2-40B4-BE49-F238E27FC236}">
                <a16:creationId xmlns:a16="http://schemas.microsoft.com/office/drawing/2014/main" id="{00000000-0008-0000-0F00-00000D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4" name="Graphic 17" descr="Home with solid fill">
            <a:hlinkClick xmlns:r="http://schemas.openxmlformats.org/officeDocument/2006/relationships" r:id="rId1"/>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1872146</xdr:colOff>
      <xdr:row>0</xdr:row>
      <xdr:rowOff>180568</xdr:rowOff>
    </xdr:from>
    <xdr:to>
      <xdr:col>0</xdr:col>
      <xdr:colOff>2304431</xdr:colOff>
      <xdr:row>2</xdr:row>
      <xdr:rowOff>13798</xdr:rowOff>
    </xdr:to>
    <xdr:sp macro="" textlink="">
      <xdr:nvSpPr>
        <xdr:cNvPr id="9" name="Rectangle: Rounded Corners 12">
          <a:hlinkClick xmlns:r="http://schemas.openxmlformats.org/officeDocument/2006/relationships" r:id="rId4"/>
          <a:extLst>
            <a:ext uri="{FF2B5EF4-FFF2-40B4-BE49-F238E27FC236}">
              <a16:creationId xmlns:a16="http://schemas.microsoft.com/office/drawing/2014/main" id="{00000000-0008-0000-0F00-000009000000}"/>
            </a:ext>
          </a:extLst>
        </xdr:cNvPr>
        <xdr:cNvSpPr/>
      </xdr:nvSpPr>
      <xdr:spPr>
        <a:xfrm>
          <a:off x="1872146" y="180568"/>
          <a:ext cx="432285" cy="440621"/>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1963653</xdr:colOff>
      <xdr:row>1</xdr:row>
      <xdr:rowOff>11556</xdr:rowOff>
    </xdr:from>
    <xdr:to>
      <xdr:col>0</xdr:col>
      <xdr:colOff>2212924</xdr:colOff>
      <xdr:row>1</xdr:row>
      <xdr:rowOff>265634</xdr:rowOff>
    </xdr:to>
    <xdr:sp macro="" textlink="">
      <xdr:nvSpPr>
        <xdr:cNvPr id="10" name="Arrow: Right 13">
          <a:hlinkClick xmlns:r="http://schemas.openxmlformats.org/officeDocument/2006/relationships" r:id="rId4"/>
          <a:extLst>
            <a:ext uri="{FF2B5EF4-FFF2-40B4-BE49-F238E27FC236}">
              <a16:creationId xmlns:a16="http://schemas.microsoft.com/office/drawing/2014/main" id="{00000000-0008-0000-0F00-00000A000000}"/>
            </a:ext>
          </a:extLst>
        </xdr:cNvPr>
        <xdr:cNvSpPr/>
      </xdr:nvSpPr>
      <xdr:spPr>
        <a:xfrm>
          <a:off x="1963653" y="273839"/>
          <a:ext cx="249271" cy="254078"/>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1249847</xdr:colOff>
      <xdr:row>0</xdr:row>
      <xdr:rowOff>180568</xdr:rowOff>
    </xdr:from>
    <xdr:to>
      <xdr:col>0</xdr:col>
      <xdr:colOff>1682132</xdr:colOff>
      <xdr:row>2</xdr:row>
      <xdr:rowOff>13798</xdr:rowOff>
    </xdr:to>
    <xdr:sp macro="" textlink="">
      <xdr:nvSpPr>
        <xdr:cNvPr id="11" name="Rectangle: Rounded Corners 14">
          <a:hlinkClick xmlns:r="http://schemas.openxmlformats.org/officeDocument/2006/relationships" r:id="rId5"/>
          <a:extLst>
            <a:ext uri="{FF2B5EF4-FFF2-40B4-BE49-F238E27FC236}">
              <a16:creationId xmlns:a16="http://schemas.microsoft.com/office/drawing/2014/main" id="{00000000-0008-0000-0F00-00000B000000}"/>
            </a:ext>
          </a:extLst>
        </xdr:cNvPr>
        <xdr:cNvSpPr/>
      </xdr:nvSpPr>
      <xdr:spPr>
        <a:xfrm>
          <a:off x="1249847" y="180568"/>
          <a:ext cx="432285" cy="440621"/>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1341353</xdr:colOff>
      <xdr:row>1</xdr:row>
      <xdr:rowOff>11556</xdr:rowOff>
    </xdr:from>
    <xdr:to>
      <xdr:col>0</xdr:col>
      <xdr:colOff>1590624</xdr:colOff>
      <xdr:row>1</xdr:row>
      <xdr:rowOff>265634</xdr:rowOff>
    </xdr:to>
    <xdr:sp macro="" textlink="">
      <xdr:nvSpPr>
        <xdr:cNvPr id="12" name="Arrow: Right 15">
          <a:hlinkClick xmlns:r="http://schemas.openxmlformats.org/officeDocument/2006/relationships" r:id="rId5"/>
          <a:extLst>
            <a:ext uri="{FF2B5EF4-FFF2-40B4-BE49-F238E27FC236}">
              <a16:creationId xmlns:a16="http://schemas.microsoft.com/office/drawing/2014/main" id="{00000000-0008-0000-0F00-00000C000000}"/>
            </a:ext>
          </a:extLst>
        </xdr:cNvPr>
        <xdr:cNvSpPr/>
      </xdr:nvSpPr>
      <xdr:spPr>
        <a:xfrm rot="10800000">
          <a:off x="1341353" y="273839"/>
          <a:ext cx="249271" cy="254078"/>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16</xdr:row>
      <xdr:rowOff>699879</xdr:rowOff>
    </xdr:from>
    <xdr:to>
      <xdr:col>0</xdr:col>
      <xdr:colOff>2655454</xdr:colOff>
      <xdr:row>17</xdr:row>
      <xdr:rowOff>155132</xdr:rowOff>
    </xdr:to>
    <xdr:sp macro="" textlink="">
      <xdr:nvSpPr>
        <xdr:cNvPr id="7" name="TextBox 10">
          <a:extLst>
            <a:ext uri="{FF2B5EF4-FFF2-40B4-BE49-F238E27FC236}">
              <a16:creationId xmlns:a16="http://schemas.microsoft.com/office/drawing/2014/main" id="{00000000-0008-0000-0F00-000007000000}"/>
            </a:ext>
          </a:extLst>
        </xdr:cNvPr>
        <xdr:cNvSpPr txBox="1"/>
      </xdr:nvSpPr>
      <xdr:spPr>
        <a:xfrm>
          <a:off x="0" y="8251843"/>
          <a:ext cx="2655454" cy="462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DEFINICIÓN DE RIESGO</a:t>
          </a:r>
        </a:p>
      </xdr:txBody>
    </xdr:sp>
    <xdr:clientData/>
  </xdr:twoCellAnchor>
  <xdr:twoCellAnchor editAs="oneCell">
    <xdr:from>
      <xdr:col>0</xdr:col>
      <xdr:colOff>139164</xdr:colOff>
      <xdr:row>17</xdr:row>
      <xdr:rowOff>133236</xdr:rowOff>
    </xdr:from>
    <xdr:to>
      <xdr:col>0</xdr:col>
      <xdr:colOff>2644528</xdr:colOff>
      <xdr:row>20</xdr:row>
      <xdr:rowOff>275433</xdr:rowOff>
    </xdr:to>
    <xdr:pic>
      <xdr:nvPicPr>
        <xdr:cNvPr id="8" name="Picture 11">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39164" y="8692129"/>
          <a:ext cx="2505364" cy="31629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2771522</xdr:colOff>
      <xdr:row>212</xdr:row>
      <xdr:rowOff>72599</xdr:rowOff>
    </xdr:to>
    <xdr:grpSp>
      <xdr:nvGrpSpPr>
        <xdr:cNvPr id="277" name="Group 16">
          <a:extLst>
            <a:ext uri="{FF2B5EF4-FFF2-40B4-BE49-F238E27FC236}">
              <a16:creationId xmlns:a16="http://schemas.microsoft.com/office/drawing/2014/main" id="{46B9699F-98F7-4F89-87F2-757944A8CBFA}"/>
            </a:ext>
          </a:extLst>
        </xdr:cNvPr>
        <xdr:cNvGrpSpPr/>
      </xdr:nvGrpSpPr>
      <xdr:grpSpPr>
        <a:xfrm>
          <a:off x="0" y="0"/>
          <a:ext cx="2771522" cy="52007662"/>
          <a:chOff x="11907" y="199718"/>
          <a:chExt cx="2784141" cy="31271300"/>
        </a:xfrm>
      </xdr:grpSpPr>
      <xdr:sp macro="" textlink="">
        <xdr:nvSpPr>
          <xdr:cNvPr id="278" name="Rectangle 17">
            <a:extLst>
              <a:ext uri="{FF2B5EF4-FFF2-40B4-BE49-F238E27FC236}">
                <a16:creationId xmlns:a16="http://schemas.microsoft.com/office/drawing/2014/main" id="{CF38ED98-10AB-3F62-FA35-8497DC000F87}"/>
              </a:ext>
            </a:extLst>
          </xdr:cNvPr>
          <xdr:cNvSpPr/>
        </xdr:nvSpPr>
        <xdr:spPr>
          <a:xfrm>
            <a:off x="11907" y="199718"/>
            <a:ext cx="2784141" cy="31271300"/>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9" name="TextBox 3">
            <a:extLst>
              <a:ext uri="{FF2B5EF4-FFF2-40B4-BE49-F238E27FC236}">
                <a16:creationId xmlns:a16="http://schemas.microsoft.com/office/drawing/2014/main" id="{3CE747A6-691E-8687-60AC-6C4EF434E311}"/>
              </a:ext>
            </a:extLst>
          </xdr:cNvPr>
          <xdr:cNvSpPr txBox="1"/>
        </xdr:nvSpPr>
        <xdr:spPr>
          <a:xfrm>
            <a:off x="135176" y="1076390"/>
            <a:ext cx="2588267" cy="8881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baseline="0">
                <a:solidFill>
                  <a:schemeClr val="bg1"/>
                </a:solidFill>
                <a:effectLst/>
                <a:latin typeface="+mn-lt"/>
                <a:ea typeface="+mn-ea"/>
                <a:cs typeface="+mn-cs"/>
              </a:rPr>
              <a:t>El objetivo de este paso es informar a los usuarios sobre la variedad de medidas de adaptación que pueden utilizarse para la protección frente al cambio climático de los proyectos de </a:t>
            </a:r>
            <a:r>
              <a:rPr lang="es-ES" sz="1100">
                <a:solidFill>
                  <a:schemeClr val="bg1"/>
                </a:solidFill>
                <a:effectLst/>
                <a:latin typeface="+mn-lt"/>
                <a:ea typeface="+mn-ea"/>
                <a:cs typeface="+mn-cs"/>
              </a:rPr>
              <a:t>regeneración urbana, en concreto frente a</a:t>
            </a:r>
            <a:r>
              <a:rPr lang="es-ES" sz="1100" baseline="0">
                <a:solidFill>
                  <a:schemeClr val="bg1"/>
                </a:solidFill>
                <a:effectLst/>
                <a:latin typeface="+mn-lt"/>
                <a:ea typeface="+mn-ea"/>
                <a:cs typeface="+mn-cs"/>
              </a:rPr>
              <a:t> corrimientos de tierras y subsidencia. En </a:t>
            </a:r>
            <a:r>
              <a:rPr lang="es-ES" sz="1100">
                <a:solidFill>
                  <a:schemeClr val="bg1"/>
                </a:solidFill>
                <a:effectLst/>
                <a:latin typeface="+mn-lt"/>
                <a:ea typeface="+mn-ea"/>
                <a:cs typeface="+mn-cs"/>
              </a:rPr>
              <a:t>el cuadro 4.2</a:t>
            </a:r>
            <a:r>
              <a:rPr lang="es-ES" sz="1100" baseline="0">
                <a:solidFill>
                  <a:schemeClr val="bg1"/>
                </a:solidFill>
                <a:effectLst/>
                <a:latin typeface="+mn-lt"/>
                <a:ea typeface="+mn-ea"/>
                <a:cs typeface="+mn-cs"/>
              </a:rPr>
              <a:t>figura una lista de posibles </a:t>
            </a:r>
            <a:r>
              <a:rPr lang="es-ES" sz="1100">
                <a:solidFill>
                  <a:schemeClr val="bg1"/>
                </a:solidFill>
                <a:effectLst/>
                <a:latin typeface="+mn-lt"/>
                <a:ea typeface="+mn-ea"/>
                <a:cs typeface="+mn-cs"/>
              </a:rPr>
              <a:t>medidas de adaptación</a:t>
            </a:r>
            <a:r>
              <a:rPr lang="es-ES" sz="1100" baseline="0">
                <a:solidFill>
                  <a:schemeClr val="bg1"/>
                </a:solidFill>
                <a:effectLst/>
                <a:latin typeface="+mn-lt"/>
                <a:ea typeface="+mn-ea"/>
                <a:cs typeface="+mn-cs"/>
              </a:rPr>
              <a:t>.</a:t>
            </a:r>
          </a:p>
          <a:p>
            <a:pPr eaLnBrk="1" fontAlgn="auto" latinLnBrk="0" hangingPunct="1"/>
            <a:r>
              <a:rPr lang="es-ES" sz="1100" baseline="0">
                <a:solidFill>
                  <a:schemeClr val="bg1"/>
                </a:solidFill>
                <a:effectLst/>
                <a:latin typeface="+mn-lt"/>
                <a:ea typeface="+mn-ea"/>
                <a:cs typeface="+mn-cs"/>
              </a:rPr>
              <a:t>Cada medida puede ofrecer un nivel de protección diferente (alto o bajo) a uno o varios componentes y está asociada a una estimación indicativa del coste (caro o barato) que se muestra en la columna «COSTE»).</a:t>
            </a:r>
          </a:p>
          <a:p>
            <a:pPr eaLnBrk="1" fontAlgn="auto" latinLnBrk="0" hangingPunct="1"/>
            <a:r>
              <a:rPr lang="es-ES" sz="1100" baseline="0">
                <a:solidFill>
                  <a:schemeClr val="bg1"/>
                </a:solidFill>
                <a:effectLst/>
                <a:latin typeface="+mn-lt"/>
                <a:ea typeface="+mn-ea"/>
                <a:cs typeface="+mn-cs"/>
              </a:rPr>
              <a:t>En el mismo cuadro, también se especifican soluciones «sin arrepentimiento». Estas últimas hacen referencia principalmente a modificaciones operativas que pueden aprovecharse para protegerse de riesgos externos.  </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PROTECCIÓN FRENTE AL CAMBIO CLIMÁTICO: CORRIMIENTOS DE TIERRAS</a:t>
            </a:r>
          </a:p>
          <a:p>
            <a:pPr eaLnBrk="1" fontAlgn="auto" latinLnBrk="0" hangingPunct="1"/>
            <a:endParaRPr/>
          </a:p>
          <a:p>
            <a:pPr eaLnBrk="1" fontAlgn="auto" latinLnBrk="0" hangingPunct="1"/>
            <a:r>
              <a:rPr lang="es-ES" sz="1100">
                <a:solidFill>
                  <a:schemeClr val="bg1"/>
                </a:solidFill>
                <a:effectLst/>
                <a:latin typeface="+mn-lt"/>
                <a:ea typeface="+mn-ea"/>
                <a:cs typeface="+mn-cs"/>
              </a:rPr>
              <a:t>2. Consulte el cuadro 4.2 para elaborar una </a:t>
            </a:r>
            <a:r>
              <a:rPr lang="es-ES" sz="1100" b="1">
                <a:solidFill>
                  <a:schemeClr val="bg1"/>
                </a:solidFill>
                <a:effectLst/>
                <a:latin typeface="+mn-lt"/>
                <a:ea typeface="+mn-ea"/>
                <a:cs typeface="+mn-cs"/>
              </a:rPr>
              <a:t>estrategia de adaptación específica</a:t>
            </a:r>
            <a:r>
              <a:rPr lang="es-ES" sz="1100">
                <a:solidFill>
                  <a:schemeClr val="bg1"/>
                </a:solidFill>
                <a:effectLst/>
                <a:latin typeface="+mn-lt"/>
                <a:ea typeface="+mn-ea"/>
                <a:cs typeface="+mn-cs"/>
              </a:rPr>
              <a:t> para el proyecto que reduzca su riesgo inicial </a:t>
            </a:r>
            <a:r>
              <a:rPr lang="es-ES" sz="1100" baseline="0">
                <a:solidFill>
                  <a:schemeClr val="bg1"/>
                </a:solidFill>
                <a:effectLst/>
                <a:latin typeface="+mn-lt"/>
                <a:ea typeface="+mn-ea"/>
                <a:cs typeface="+mn-cs"/>
              </a:rPr>
              <a:t>por debajo de un nivel aceptable. </a:t>
            </a:r>
            <a:r>
              <a:rPr lang="es-ES" sz="1100">
                <a:solidFill>
                  <a:schemeClr val="bg1"/>
                </a:solidFill>
                <a:effectLst/>
                <a:latin typeface="+mn-lt"/>
                <a:ea typeface="+mn-ea"/>
                <a:cs typeface="+mn-cs"/>
              </a:rPr>
              <a:t> Para facilitar la consulta, el riesgo de cada componente se transfiere aquí automáticamente del paso anterior.  </a:t>
            </a:r>
          </a:p>
          <a:p>
            <a:pPr eaLnBrk="1" fontAlgn="auto" latinLnBrk="0" hangingPunct="1"/>
            <a:endParaRPr/>
          </a:p>
          <a:p>
            <a:pPr eaLnBrk="1" fontAlgn="auto" latinLnBrk="0" hangingPunct="1"/>
            <a:r>
              <a:rPr lang="es-ES" sz="1100">
                <a:solidFill>
                  <a:schemeClr val="bg1"/>
                </a:solidFill>
                <a:effectLst/>
                <a:latin typeface="+mn-lt"/>
                <a:ea typeface="+mn-ea"/>
                <a:cs typeface="+mn-cs"/>
              </a:rPr>
              <a:t>3. Seleccione las medidas que ofrezcan protección a los componentes de riesgo moderado o alto</a:t>
            </a:r>
            <a:r>
              <a:rPr lang="es-ES" sz="1100" baseline="0">
                <a:solidFill>
                  <a:schemeClr val="bg1"/>
                </a:solidFill>
                <a:effectLst/>
                <a:latin typeface="+mn-lt"/>
                <a:ea typeface="+mn-ea"/>
                <a:cs typeface="+mn-cs"/>
              </a:rPr>
              <a:t>, e introduzca su selección en las filas vacías de la sección 4.2.</a:t>
            </a:r>
            <a:r>
              <a:rPr lang="es-ES" sz="1100">
                <a:solidFill>
                  <a:schemeClr val="bg1"/>
                </a:solidFill>
                <a:effectLst/>
                <a:latin typeface="+mn-lt"/>
                <a:ea typeface="+mn-ea"/>
                <a:cs typeface="+mn-cs"/>
              </a:rPr>
              <a:t> </a:t>
            </a:r>
          </a:p>
          <a:p>
            <a:pPr eaLnBrk="1" fontAlgn="auto" latinLnBrk="0" hangingPunct="1"/>
            <a:r>
              <a:rPr lang="es-ES" sz="1100">
                <a:solidFill>
                  <a:schemeClr val="bg1"/>
                </a:solidFill>
                <a:effectLst/>
                <a:latin typeface="+mn-lt"/>
                <a:ea typeface="+mn-ea"/>
                <a:cs typeface="+mn-cs"/>
              </a:rPr>
              <a:t>Otorgue prioridad a medidas que: (i) ofrecen mayor protección; (ii) pueden beneficiar a múltiples componentes; y (iii) son rentables. </a:t>
            </a:r>
          </a:p>
          <a:p>
            <a:pPr eaLnBrk="1" fontAlgn="auto" latinLnBrk="0" hangingPunct="1"/>
            <a:endParaRPr/>
          </a:p>
          <a:p>
            <a:pPr eaLnBrk="1" fontAlgn="auto" latinLnBrk="0" hangingPunct="1"/>
            <a:r>
              <a:rPr lang="es-ES" sz="1100">
                <a:solidFill>
                  <a:schemeClr val="bg1"/>
                </a:solidFill>
                <a:effectLst/>
                <a:latin typeface="+mn-lt"/>
                <a:ea typeface="+mn-ea"/>
                <a:cs typeface="+mn-cs"/>
              </a:rPr>
              <a:t>4. Antes de finalizar la decisión, determine si existen limitaciones específicas que impidan su aplicación. Anote su respuesta en las últimas columnas del cuadro 4.2. Limitaciones a tener en cuenta: restricciones/reglamentos de planificación, limitaciones de espacio/tiempo, dificultades presupuestarias, falta de experiencia técnica, etc.</a:t>
            </a:r>
          </a:p>
          <a:p>
            <a:pPr eaLnBrk="1" fontAlgn="auto" latinLnBrk="0" hangingPunct="1"/>
            <a:endParaRPr/>
          </a:p>
          <a:p>
            <a:pPr eaLnBrk="1" fontAlgn="auto" latinLnBrk="0" hangingPunct="1"/>
            <a:r>
              <a:rPr lang="es-ES" sz="1100">
                <a:solidFill>
                  <a:schemeClr val="bg1"/>
                </a:solidFill>
                <a:effectLst/>
                <a:latin typeface="+mn-lt"/>
                <a:ea typeface="+mn-ea"/>
                <a:cs typeface="+mn-cs"/>
              </a:rPr>
              <a:t>5. Para </a:t>
            </a:r>
            <a:r>
              <a:rPr lang="es-ES" sz="1100" baseline="0">
                <a:solidFill>
                  <a:schemeClr val="bg1"/>
                </a:solidFill>
                <a:effectLst/>
                <a:latin typeface="+mn-lt"/>
                <a:ea typeface="+mn-ea"/>
                <a:cs typeface="+mn-cs"/>
              </a:rPr>
              <a:t>cada </a:t>
            </a:r>
            <a:r>
              <a:rPr lang="es-ES" sz="1100">
                <a:solidFill>
                  <a:schemeClr val="bg1"/>
                </a:solidFill>
                <a:effectLst/>
                <a:latin typeface="+mn-lt"/>
                <a:ea typeface="+mn-ea"/>
                <a:cs typeface="+mn-cs"/>
              </a:rPr>
              <a:t>componente en riesgo, determine el </a:t>
            </a:r>
            <a:r>
              <a:rPr lang="es-ES" sz="1100" b="1">
                <a:solidFill>
                  <a:schemeClr val="bg1"/>
                </a:solidFill>
                <a:effectLst/>
                <a:latin typeface="+mn-lt"/>
                <a:ea typeface="+mn-ea"/>
                <a:cs typeface="+mn-cs"/>
              </a:rPr>
              <a:t>nivel de </a:t>
            </a:r>
            <a:r>
              <a:rPr lang="es-ES" sz="1100" b="1" baseline="0">
                <a:solidFill>
                  <a:schemeClr val="bg1"/>
                </a:solidFill>
                <a:effectLst/>
                <a:latin typeface="+mn-lt"/>
                <a:ea typeface="+mn-ea"/>
                <a:cs typeface="+mn-cs"/>
              </a:rPr>
              <a:t> eficiencia</a:t>
            </a:r>
            <a:r>
              <a:rPr lang="es-ES" sz="1100" baseline="0">
                <a:solidFill>
                  <a:schemeClr val="bg1"/>
                </a:solidFill>
                <a:effectLst/>
                <a:latin typeface="+mn-lt"/>
                <a:ea typeface="+mn-ea"/>
                <a:cs typeface="+mn-cs"/>
              </a:rPr>
              <a:t> (es decir, el nivel de protección) de la estrategia de </a:t>
            </a:r>
            <a:r>
              <a:rPr lang="es-ES" sz="1100">
                <a:solidFill>
                  <a:schemeClr val="bg1"/>
                </a:solidFill>
                <a:effectLst/>
                <a:latin typeface="+mn-lt"/>
                <a:ea typeface="+mn-ea"/>
                <a:cs typeface="+mn-cs"/>
              </a:rPr>
              <a:t>adaptación</a:t>
            </a:r>
            <a:r>
              <a:rPr lang="es-ES" sz="1100" baseline="0">
                <a:solidFill>
                  <a:schemeClr val="bg1"/>
                </a:solidFill>
                <a:effectLst/>
                <a:latin typeface="+mn-lt"/>
                <a:ea typeface="+mn-ea"/>
                <a:cs typeface="+mn-cs"/>
              </a:rPr>
              <a:t> seleccionada</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caso de que la estrategia incluya más de una medida, establezca el </a:t>
            </a:r>
            <a:r>
              <a:rPr lang="es-ES" sz="1100" baseline="0">
                <a:solidFill>
                  <a:schemeClr val="bg1"/>
                </a:solidFill>
                <a:effectLst/>
                <a:latin typeface="+mn-lt"/>
                <a:ea typeface="+mn-ea"/>
                <a:cs typeface="+mn-cs"/>
              </a:rPr>
              <a:t>nivel</a:t>
            </a:r>
            <a:r>
              <a:rPr lang="es-ES" sz="1100">
                <a:solidFill>
                  <a:schemeClr val="bg1"/>
                </a:solidFill>
                <a:effectLst/>
                <a:latin typeface="+mn-lt"/>
                <a:ea typeface="+mn-ea"/>
                <a:cs typeface="+mn-cs"/>
              </a:rPr>
              <a:t> de eficiencia agregado teniendo en cuenta las complementariedades entre las medidas de adaptación y las características y limitaciones específicas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eaLnBrk="1" fontAlgn="auto" latinLnBrk="0" hangingPunct="1"/>
            <a:r>
              <a:rPr lang="es-ES" sz="1100">
                <a:solidFill>
                  <a:schemeClr val="bg1"/>
                </a:solidFill>
                <a:effectLst/>
                <a:latin typeface="+mn-lt"/>
                <a:ea typeface="+mn-ea"/>
                <a:cs typeface="+mn-cs"/>
              </a:rPr>
              <a:t> </a:t>
            </a:r>
            <a:r>
              <a:rPr lang="es-ES" sz="1100" baseline="0">
                <a:solidFill>
                  <a:schemeClr val="bg1"/>
                </a:solidFill>
                <a:effectLst/>
                <a:latin typeface="+mn-lt"/>
                <a:ea typeface="+mn-ea"/>
                <a:cs typeface="+mn-cs"/>
              </a:rPr>
              <a:t>Introduzca el nivel final de eficiencia (eligiendo entre «Alto» y «Bajo» en las celdas blancas de la sección 4.3 del cuadro 4.1</a:t>
            </a:r>
          </a:p>
          <a:p>
            <a:pPr eaLnBrk="1" fontAlgn="auto" latinLnBrk="0" hangingPunct="1"/>
            <a:endParaRPr/>
          </a:p>
          <a:p>
            <a:pPr eaLnBrk="1" fontAlgn="auto" latinLnBrk="0" hangingPunct="1"/>
            <a:r>
              <a:rPr lang="es-ES" sz="1100">
                <a:solidFill>
                  <a:schemeClr val="bg1"/>
                </a:solidFill>
                <a:effectLst/>
                <a:latin typeface="+mn-lt"/>
                <a:ea typeface="+mn-ea"/>
                <a:cs typeface="+mn-cs"/>
              </a:rPr>
              <a:t>6.</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nivel final de riesgo de </a:t>
            </a:r>
            <a:r>
              <a:rPr lang="es-ES" sz="1100" baseline="0">
                <a:solidFill>
                  <a:schemeClr val="bg1"/>
                </a:solidFill>
                <a:effectLst/>
                <a:latin typeface="+mn-lt"/>
                <a:ea typeface="+mn-ea"/>
                <a:cs typeface="+mn-cs"/>
              </a:rPr>
              <a:t>«Corrimientos de tierras» </a:t>
            </a:r>
            <a:r>
              <a:rPr lang="es-ES" sz="1100">
                <a:solidFill>
                  <a:schemeClr val="bg1"/>
                </a:solidFill>
                <a:effectLst/>
                <a:latin typeface="+mn-lt"/>
                <a:ea typeface="+mn-ea"/>
                <a:cs typeface="+mn-cs"/>
              </a:rPr>
              <a:t> de los</a:t>
            </a:r>
            <a:r>
              <a:rPr lang="es-ES" sz="1100" baseline="0">
                <a:solidFill>
                  <a:schemeClr val="bg1"/>
                </a:solidFill>
                <a:effectLst/>
                <a:latin typeface="+mn-lt"/>
                <a:ea typeface="+mn-ea"/>
                <a:cs typeface="+mn-cs"/>
              </a:rPr>
              <a:t> distintos </a:t>
            </a:r>
            <a:r>
              <a:rPr lang="es-ES" sz="1100">
                <a:solidFill>
                  <a:schemeClr val="bg1"/>
                </a:solidFill>
                <a:effectLst/>
                <a:latin typeface="+mn-lt"/>
                <a:ea typeface="+mn-ea"/>
                <a:cs typeface="+mn-cs"/>
              </a:rPr>
              <a:t>componentes se mostrará en </a:t>
            </a:r>
            <a:r>
              <a:rPr lang="es-ES" sz="1100" baseline="0">
                <a:solidFill>
                  <a:schemeClr val="bg1"/>
                </a:solidFill>
                <a:effectLst/>
                <a:latin typeface="+mn-lt"/>
                <a:ea typeface="+mn-ea"/>
                <a:cs typeface="+mn-cs"/>
              </a:rPr>
              <a:t> la sección</a:t>
            </a:r>
            <a:r>
              <a:rPr lang="es-ES" sz="1100">
                <a:solidFill>
                  <a:schemeClr val="bg1"/>
                </a:solidFill>
                <a:effectLst/>
                <a:latin typeface="+mn-lt"/>
                <a:ea typeface="+mn-ea"/>
                <a:cs typeface="+mn-cs"/>
              </a:rPr>
              <a:t> 4.4 </a:t>
            </a:r>
            <a:r>
              <a:rPr lang="es-ES" sz="1100" baseline="0">
                <a:solidFill>
                  <a:schemeClr val="bg1"/>
                </a:solidFill>
                <a:effectLst/>
                <a:latin typeface="+mn-lt"/>
                <a:ea typeface="+mn-ea"/>
                <a:cs typeface="+mn-cs"/>
              </a:rPr>
              <a:t>del cuadro 4.1. </a:t>
            </a:r>
          </a:p>
          <a:p>
            <a:pPr eaLnBrk="1" fontAlgn="auto" latinLnBrk="0" hangingPunct="1"/>
            <a:r>
              <a:rPr lang="es-ES" sz="1100" baseline="0">
                <a:solidFill>
                  <a:schemeClr val="bg1"/>
                </a:solidFill>
                <a:effectLst/>
                <a:latin typeface="+mn-lt"/>
                <a:ea typeface="+mn-ea"/>
                <a:cs typeface="+mn-cs"/>
              </a:rPr>
              <a:t> </a:t>
            </a:r>
          </a:p>
          <a:p>
            <a:pPr eaLnBrk="1" fontAlgn="auto" latinLnBrk="0" hangingPunct="1"/>
            <a:r>
              <a:rPr lang="es-ES" sz="1100" baseline="0">
                <a:solidFill>
                  <a:schemeClr val="bg1"/>
                </a:solidFill>
                <a:effectLst/>
                <a:latin typeface="+mn-lt"/>
                <a:ea typeface="+mn-ea"/>
                <a:cs typeface="+mn-cs"/>
              </a:rPr>
              <a:t>7. </a:t>
            </a:r>
            <a:r>
              <a:rPr lang="es-ES" sz="1100">
                <a:solidFill>
                  <a:schemeClr val="bg1"/>
                </a:solidFill>
                <a:effectLst/>
                <a:latin typeface="+mn-lt"/>
                <a:ea typeface="+mn-ea"/>
                <a:cs typeface="+mn-cs"/>
              </a:rPr>
              <a:t>Se considera que la protección frente al cambio climático ha tenido éxito cuando los riesgos residuales de todos los componentes (tras la aplicación de las medidas de adaptación) se sitúan en un nivel «Bajo». Si no es así, modifique pertinentemente la estrategia de adaptación y repita la evaluación. </a:t>
            </a:r>
          </a:p>
        </xdr:txBody>
      </xdr:sp>
      <xdr:grpSp>
        <xdr:nvGrpSpPr>
          <xdr:cNvPr id="280" name="Group 19">
            <a:extLst>
              <a:ext uri="{FF2B5EF4-FFF2-40B4-BE49-F238E27FC236}">
                <a16:creationId xmlns:a16="http://schemas.microsoft.com/office/drawing/2014/main" id="{B830A6EA-B916-05AF-116D-6CC81472E7DA}"/>
              </a:ext>
            </a:extLst>
          </xdr:cNvPr>
          <xdr:cNvGrpSpPr/>
        </xdr:nvGrpSpPr>
        <xdr:grpSpPr>
          <a:xfrm>
            <a:off x="168459" y="379875"/>
            <a:ext cx="490887" cy="320206"/>
            <a:chOff x="1238250" y="942975"/>
            <a:chExt cx="607272" cy="392198"/>
          </a:xfrm>
        </xdr:grpSpPr>
        <xdr:sp macro="" textlink="">
          <xdr:nvSpPr>
            <xdr:cNvPr id="281" name="Rectangle: Rounded Corners 27">
              <a:hlinkClick xmlns:r="http://schemas.openxmlformats.org/officeDocument/2006/relationships" r:id="rId1"/>
              <a:extLst>
                <a:ext uri="{FF2B5EF4-FFF2-40B4-BE49-F238E27FC236}">
                  <a16:creationId xmlns:a16="http://schemas.microsoft.com/office/drawing/2014/main" id="{63AAFF67-54A3-C933-06A9-D91C0F915766}"/>
                </a:ext>
              </a:extLst>
            </xdr:cNvPr>
            <xdr:cNvSpPr/>
          </xdr:nvSpPr>
          <xdr:spPr>
            <a:xfrm>
              <a:off x="1238250" y="942975"/>
              <a:ext cx="607272" cy="392198"/>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82" name="Graphic 28" descr="Home with solid fill">
              <a:hlinkClick xmlns:r="http://schemas.openxmlformats.org/officeDocument/2006/relationships" r:id="rId1"/>
              <a:extLst>
                <a:ext uri="{FF2B5EF4-FFF2-40B4-BE49-F238E27FC236}">
                  <a16:creationId xmlns:a16="http://schemas.microsoft.com/office/drawing/2014/main" id="{9375C572-A8F0-236F-122A-432C1125B7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12603" y="979043"/>
              <a:ext cx="447723" cy="287147"/>
            </a:xfrm>
            <a:prstGeom prst="rect">
              <a:avLst/>
            </a:prstGeom>
          </xdr:spPr>
        </xdr:pic>
      </xdr:grpSp>
      <xdr:grpSp>
        <xdr:nvGrpSpPr>
          <xdr:cNvPr id="283" name="Group 20">
            <a:extLst>
              <a:ext uri="{FF2B5EF4-FFF2-40B4-BE49-F238E27FC236}">
                <a16:creationId xmlns:a16="http://schemas.microsoft.com/office/drawing/2014/main" id="{0FD1F002-578E-EDE5-ACF5-7F4520BC5EE4}"/>
              </a:ext>
            </a:extLst>
          </xdr:cNvPr>
          <xdr:cNvGrpSpPr/>
        </xdr:nvGrpSpPr>
        <xdr:grpSpPr>
          <a:xfrm>
            <a:off x="1258541" y="379876"/>
            <a:ext cx="1111584" cy="320209"/>
            <a:chOff x="1037920" y="109140"/>
            <a:chExt cx="1375131" cy="392202"/>
          </a:xfrm>
        </xdr:grpSpPr>
        <xdr:sp macro="" textlink="">
          <xdr:nvSpPr>
            <xdr:cNvPr id="284" name="Rectangle: Rounded Corners 23">
              <a:hlinkClick xmlns:r="http://schemas.openxmlformats.org/officeDocument/2006/relationships" r:id="rId4"/>
              <a:extLst>
                <a:ext uri="{FF2B5EF4-FFF2-40B4-BE49-F238E27FC236}">
                  <a16:creationId xmlns:a16="http://schemas.microsoft.com/office/drawing/2014/main" id="{9E0B6E66-C8D7-AA3A-009E-35F6BEF7A2A2}"/>
                </a:ext>
              </a:extLst>
            </xdr:cNvPr>
            <xdr:cNvSpPr/>
          </xdr:nvSpPr>
          <xdr:spPr>
            <a:xfrm>
              <a:off x="1805780" y="109140"/>
              <a:ext cx="607271" cy="3922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5" name="Arrow: Right 24">
              <a:hlinkClick xmlns:r="http://schemas.openxmlformats.org/officeDocument/2006/relationships" r:id="rId4"/>
              <a:extLst>
                <a:ext uri="{FF2B5EF4-FFF2-40B4-BE49-F238E27FC236}">
                  <a16:creationId xmlns:a16="http://schemas.microsoft.com/office/drawing/2014/main" id="{8100C8BD-A268-C8FD-0E32-D32FB6BFC031}"/>
                </a:ext>
              </a:extLst>
            </xdr:cNvPr>
            <xdr:cNvSpPr/>
          </xdr:nvSpPr>
          <xdr:spPr>
            <a:xfrm>
              <a:off x="1938352" y="186676"/>
              <a:ext cx="350174" cy="226157"/>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6" name="Rectangle: Rounded Corners 25">
              <a:hlinkClick xmlns:r="http://schemas.openxmlformats.org/officeDocument/2006/relationships" r:id="rId5"/>
              <a:extLst>
                <a:ext uri="{FF2B5EF4-FFF2-40B4-BE49-F238E27FC236}">
                  <a16:creationId xmlns:a16="http://schemas.microsoft.com/office/drawing/2014/main" id="{F17E2779-C91D-711D-2D41-ECE80B392698}"/>
                </a:ext>
              </a:extLst>
            </xdr:cNvPr>
            <xdr:cNvSpPr/>
          </xdr:nvSpPr>
          <xdr:spPr>
            <a:xfrm>
              <a:off x="1037920" y="109141"/>
              <a:ext cx="607271" cy="392201"/>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7" name="Arrow: Right 26">
              <a:hlinkClick xmlns:r="http://schemas.openxmlformats.org/officeDocument/2006/relationships" r:id="rId5"/>
              <a:extLst>
                <a:ext uri="{FF2B5EF4-FFF2-40B4-BE49-F238E27FC236}">
                  <a16:creationId xmlns:a16="http://schemas.microsoft.com/office/drawing/2014/main" id="{0465DE62-34AF-6BAF-4938-97284FDC9827}"/>
                </a:ext>
              </a:extLst>
            </xdr:cNvPr>
            <xdr:cNvSpPr/>
          </xdr:nvSpPr>
          <xdr:spPr>
            <a:xfrm rot="10800000">
              <a:off x="1170487" y="186676"/>
              <a:ext cx="350174" cy="226157"/>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15</xdr:col>
      <xdr:colOff>460373</xdr:colOff>
      <xdr:row>20</xdr:row>
      <xdr:rowOff>111125</xdr:rowOff>
    </xdr:from>
    <xdr:to>
      <xdr:col>20</xdr:col>
      <xdr:colOff>592896</xdr:colOff>
      <xdr:row>26</xdr:row>
      <xdr:rowOff>53397</xdr:rowOff>
    </xdr:to>
    <xdr:grpSp>
      <xdr:nvGrpSpPr>
        <xdr:cNvPr id="2" name="Ομάδα 1">
          <a:extLst>
            <a:ext uri="{FF2B5EF4-FFF2-40B4-BE49-F238E27FC236}">
              <a16:creationId xmlns:a16="http://schemas.microsoft.com/office/drawing/2014/main" id="{E1108038-BB00-4F55-8E96-23BF93FC7EC2}"/>
            </a:ext>
          </a:extLst>
        </xdr:cNvPr>
        <xdr:cNvGrpSpPr/>
      </xdr:nvGrpSpPr>
      <xdr:grpSpPr>
        <a:xfrm>
          <a:off x="29202061" y="8755063"/>
          <a:ext cx="6407116" cy="2287803"/>
          <a:chOff x="39817964" y="7689273"/>
          <a:chExt cx="6746270" cy="2286000"/>
        </a:xfrm>
      </xdr:grpSpPr>
      <xdr:sp macro="" textlink="">
        <xdr:nvSpPr>
          <xdr:cNvPr id="3" name="TextBox 3">
            <a:extLst>
              <a:ext uri="{FF2B5EF4-FFF2-40B4-BE49-F238E27FC236}">
                <a16:creationId xmlns:a16="http://schemas.microsoft.com/office/drawing/2014/main" id="{F7C747C7-3F44-E1A0-22C9-1FF7510D3DBD}"/>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4" name="TextBox 3">
            <a:extLst>
              <a:ext uri="{FF2B5EF4-FFF2-40B4-BE49-F238E27FC236}">
                <a16:creationId xmlns:a16="http://schemas.microsoft.com/office/drawing/2014/main" id="{50D5ACC3-8705-2B46-41BE-9102A223C86B}"/>
              </a:ext>
            </a:extLst>
          </xdr:cNvPr>
          <xdr:cNvSpPr txBox="1"/>
        </xdr:nvSpPr>
        <xdr:spPr>
          <a:xfrm>
            <a:off x="39971780" y="7814431"/>
            <a:ext cx="6592454" cy="1725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 </a:t>
            </a:r>
            <a:endParaRPr>
              <a:solidFill>
                <a:schemeClr val="bg1"/>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8873</xdr:rowOff>
    </xdr:from>
    <xdr:to>
      <xdr:col>0</xdr:col>
      <xdr:colOff>2786453</xdr:colOff>
      <xdr:row>42</xdr:row>
      <xdr:rowOff>603250</xdr:rowOff>
    </xdr:to>
    <xdr:grpSp>
      <xdr:nvGrpSpPr>
        <xdr:cNvPr id="173" name="Group 4">
          <a:extLst>
            <a:ext uri="{FF2B5EF4-FFF2-40B4-BE49-F238E27FC236}">
              <a16:creationId xmlns:a16="http://schemas.microsoft.com/office/drawing/2014/main" id="{00000000-0008-0000-1400-0000AD000000}"/>
            </a:ext>
          </a:extLst>
        </xdr:cNvPr>
        <xdr:cNvGrpSpPr/>
      </xdr:nvGrpSpPr>
      <xdr:grpSpPr>
        <a:xfrm>
          <a:off x="0" y="8873"/>
          <a:ext cx="2786453" cy="31700306"/>
          <a:chOff x="11907" y="199719"/>
          <a:chExt cx="2784141" cy="27859698"/>
        </a:xfrm>
      </xdr:grpSpPr>
      <xdr:sp macro="" textlink="">
        <xdr:nvSpPr>
          <xdr:cNvPr id="174" name="Rectangle 5">
            <a:extLst>
              <a:ext uri="{FF2B5EF4-FFF2-40B4-BE49-F238E27FC236}">
                <a16:creationId xmlns:a16="http://schemas.microsoft.com/office/drawing/2014/main" id="{00000000-0008-0000-1400-0000AE000000}"/>
              </a:ext>
            </a:extLst>
          </xdr:cNvPr>
          <xdr:cNvSpPr/>
        </xdr:nvSpPr>
        <xdr:spPr>
          <a:xfrm>
            <a:off x="11907" y="199719"/>
            <a:ext cx="2784141" cy="27859698"/>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 name="TextBox 6">
            <a:extLst>
              <a:ext uri="{FF2B5EF4-FFF2-40B4-BE49-F238E27FC236}">
                <a16:creationId xmlns:a16="http://schemas.microsoft.com/office/drawing/2014/main" id="{00000000-0008-0000-1400-0000AF000000}"/>
              </a:ext>
            </a:extLst>
          </xdr:cNvPr>
          <xdr:cNvSpPr txBox="1"/>
        </xdr:nvSpPr>
        <xdr:spPr>
          <a:xfrm>
            <a:off x="159408" y="1101624"/>
            <a:ext cx="2291476" cy="16866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Resumen de los riesgos climáticos</a:t>
            </a:r>
          </a:p>
          <a:p>
            <a:pPr marL="0" indent="0" algn="l">
              <a:spcAft>
                <a:spcPts val="1200"/>
              </a:spcAft>
              <a:buSzPct val="150000"/>
              <a:buFont typeface="Arial" panose="020B0604020202020204" pitchFamily="34" charset="0"/>
              <a:buNone/>
            </a:pPr>
            <a:r>
              <a:rPr lang="es-ES" sz="1100" b="0">
                <a:solidFill>
                  <a:schemeClr val="bg1"/>
                </a:solidFill>
                <a:latin typeface="+mn-lt"/>
                <a:ea typeface="Roboto" panose="02000000000000000000" pitchFamily="2" charset="0"/>
                <a:cs typeface="Roboto" panose="02000000000000000000" pitchFamily="2" charset="0"/>
              </a:rPr>
              <a:t>Esta es una visión general del perfil de riesgo climático de los edificios</a:t>
            </a:r>
            <a:r>
              <a:rPr lang="es-ES" sz="1100" b="0" baseline="0">
                <a:solidFill>
                  <a:schemeClr val="bg1"/>
                </a:solidFill>
                <a:latin typeface="+mn-lt"/>
                <a:ea typeface="Roboto" panose="02000000000000000000" pitchFamily="2" charset="0"/>
                <a:cs typeface="Roboto" panose="02000000000000000000" pitchFamily="2" charset="0"/>
              </a:rPr>
              <a:t> antes y después de la aplicación de las medidas de adaptación.</a:t>
            </a:r>
          </a:p>
          <a:p>
            <a:pPr marL="0" indent="0" algn="l">
              <a:spcAft>
                <a:spcPts val="1200"/>
              </a:spcAft>
              <a:buSzPct val="150000"/>
              <a:buFont typeface="Arial" panose="020B0604020202020204" pitchFamily="34" charset="0"/>
              <a:buNone/>
            </a:pPr>
            <a:r>
              <a:rPr lang="es-ES" sz="1100" b="1" baseline="0">
                <a:solidFill>
                  <a:schemeClr val="bg1"/>
                </a:solidFill>
                <a:latin typeface="+mn-lt"/>
                <a:ea typeface="Roboto" panose="02000000000000000000" pitchFamily="2" charset="0"/>
                <a:cs typeface="Roboto" panose="02000000000000000000" pitchFamily="2" charset="0"/>
              </a:rPr>
              <a:t>Los cuadros se cumplimentan automáticamente. </a:t>
            </a:r>
          </a:p>
        </xdr:txBody>
      </xdr:sp>
      <xdr:grpSp>
        <xdr:nvGrpSpPr>
          <xdr:cNvPr id="176" name="Group 7">
            <a:extLst>
              <a:ext uri="{FF2B5EF4-FFF2-40B4-BE49-F238E27FC236}">
                <a16:creationId xmlns:a16="http://schemas.microsoft.com/office/drawing/2014/main" id="{00000000-0008-0000-1400-0000B0000000}"/>
              </a:ext>
            </a:extLst>
          </xdr:cNvPr>
          <xdr:cNvGrpSpPr/>
        </xdr:nvGrpSpPr>
        <xdr:grpSpPr>
          <a:xfrm>
            <a:off x="168460" y="379876"/>
            <a:ext cx="531176" cy="435489"/>
            <a:chOff x="1238250" y="942975"/>
            <a:chExt cx="657113" cy="533400"/>
          </a:xfrm>
        </xdr:grpSpPr>
        <xdr:sp macro="" textlink="">
          <xdr:nvSpPr>
            <xdr:cNvPr id="177" name="Rectangle: Rounded Corners 13">
              <a:hlinkClick xmlns:r="http://schemas.openxmlformats.org/officeDocument/2006/relationships" r:id="rId1"/>
              <a:extLst>
                <a:ext uri="{FF2B5EF4-FFF2-40B4-BE49-F238E27FC236}">
                  <a16:creationId xmlns:a16="http://schemas.microsoft.com/office/drawing/2014/main" id="{00000000-0008-0000-1400-0000B1000000}"/>
                </a:ext>
              </a:extLst>
            </xdr:cNvPr>
            <xdr:cNvSpPr/>
          </xdr:nvSpPr>
          <xdr:spPr>
            <a:xfrm>
              <a:off x="1238250" y="942975"/>
              <a:ext cx="657113"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78" name="Graphic 14" descr="Home with solid fill">
              <a:hlinkClick xmlns:r="http://schemas.openxmlformats.org/officeDocument/2006/relationships" r:id="rId1"/>
              <a:extLst>
                <a:ext uri="{FF2B5EF4-FFF2-40B4-BE49-F238E27FC236}">
                  <a16:creationId xmlns:a16="http://schemas.microsoft.com/office/drawing/2014/main" id="{00000000-0008-0000-1400-0000B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7" y="1014413"/>
              <a:ext cx="481100" cy="390525"/>
            </a:xfrm>
            <a:prstGeom prst="rect">
              <a:avLst/>
            </a:prstGeom>
          </xdr:spPr>
        </xdr:pic>
      </xdr:grpSp>
      <xdr:grpSp>
        <xdr:nvGrpSpPr>
          <xdr:cNvPr id="179" name="Group 8">
            <a:extLst>
              <a:ext uri="{FF2B5EF4-FFF2-40B4-BE49-F238E27FC236}">
                <a16:creationId xmlns:a16="http://schemas.microsoft.com/office/drawing/2014/main" id="{00000000-0008-0000-1400-0000B3000000}"/>
              </a:ext>
            </a:extLst>
          </xdr:cNvPr>
          <xdr:cNvGrpSpPr/>
        </xdr:nvGrpSpPr>
        <xdr:grpSpPr>
          <a:xfrm>
            <a:off x="1258541" y="379876"/>
            <a:ext cx="482531" cy="435489"/>
            <a:chOff x="1037919" y="109140"/>
            <a:chExt cx="596934" cy="533400"/>
          </a:xfrm>
        </xdr:grpSpPr>
        <xdr:sp macro="" textlink="">
          <xdr:nvSpPr>
            <xdr:cNvPr id="180" name="Rectangle: Rounded Corners 11">
              <a:hlinkClick xmlns:r="http://schemas.openxmlformats.org/officeDocument/2006/relationships" r:id="rId4"/>
              <a:extLst>
                <a:ext uri="{FF2B5EF4-FFF2-40B4-BE49-F238E27FC236}">
                  <a16:creationId xmlns:a16="http://schemas.microsoft.com/office/drawing/2014/main" id="{00000000-0008-0000-1400-0000B4000000}"/>
                </a:ext>
              </a:extLst>
            </xdr:cNvPr>
            <xdr:cNvSpPr/>
          </xdr:nvSpPr>
          <xdr:spPr>
            <a:xfrm>
              <a:off x="1037919" y="109140"/>
              <a:ext cx="596934" cy="53340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1" name="Arrow: Right 12">
              <a:hlinkClick xmlns:r="http://schemas.openxmlformats.org/officeDocument/2006/relationships" r:id="rId4"/>
              <a:extLst>
                <a:ext uri="{FF2B5EF4-FFF2-40B4-BE49-F238E27FC236}">
                  <a16:creationId xmlns:a16="http://schemas.microsoft.com/office/drawing/2014/main" id="{00000000-0008-0000-1400-0000B5000000}"/>
                </a:ext>
              </a:extLst>
            </xdr:cNvPr>
            <xdr:cNvSpPr/>
          </xdr:nvSpPr>
          <xdr:spPr>
            <a:xfrm rot="10800000">
              <a:off x="1150826" y="222051"/>
              <a:ext cx="344214" cy="307578"/>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0</xdr:col>
      <xdr:colOff>109765</xdr:colOff>
      <xdr:row>6</xdr:row>
      <xdr:rowOff>153518</xdr:rowOff>
    </xdr:from>
    <xdr:to>
      <xdr:col>0</xdr:col>
      <xdr:colOff>2684160</xdr:colOff>
      <xdr:row>10</xdr:row>
      <xdr:rowOff>627131</xdr:rowOff>
    </xdr:to>
    <xdr:pic>
      <xdr:nvPicPr>
        <xdr:cNvPr id="13" name="Picture 11">
          <a:extLst>
            <a:ext uri="{FF2B5EF4-FFF2-40B4-BE49-F238E27FC236}">
              <a16:creationId xmlns:a16="http://schemas.microsoft.com/office/drawing/2014/main" id="{00000000-0008-0000-1400-0000C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109765" y="3296768"/>
          <a:ext cx="2574395" cy="37502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390525</xdr:colOff>
      <xdr:row>4</xdr:row>
      <xdr:rowOff>28575</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943225" y="79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45357</xdr:colOff>
      <xdr:row>1</xdr:row>
      <xdr:rowOff>115957</xdr:rowOff>
    </xdr:from>
    <xdr:to>
      <xdr:col>18</xdr:col>
      <xdr:colOff>381000</xdr:colOff>
      <xdr:row>3</xdr:row>
      <xdr:rowOff>145143</xdr:rowOff>
    </xdr:to>
    <xdr:sp macro="" textlink="">
      <xdr:nvSpPr>
        <xdr:cNvPr id="4507" name="TextBox 2">
          <a:extLst>
            <a:ext uri="{FF2B5EF4-FFF2-40B4-BE49-F238E27FC236}">
              <a16:creationId xmlns:a16="http://schemas.microsoft.com/office/drawing/2014/main" id="{00000000-0008-0000-0000-0000D1000000}"/>
            </a:ext>
          </a:extLst>
        </xdr:cNvPr>
        <xdr:cNvSpPr txBox="1"/>
      </xdr:nvSpPr>
      <xdr:spPr>
        <a:xfrm>
          <a:off x="1333500" y="297386"/>
          <a:ext cx="10640786" cy="392043"/>
        </a:xfrm>
        <a:prstGeom prst="rect">
          <a:avLst/>
        </a:prstGeom>
        <a:solidFill>
          <a:srgbClr val="93035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CÓMO UTILIZAR LA HERRAMIENTA DE PROTECCIÓN FRENTE AL CAMBIO CLIMÁTICO</a:t>
          </a:r>
        </a:p>
      </xdr:txBody>
    </xdr:sp>
    <xdr:clientData/>
  </xdr:twoCellAnchor>
  <xdr:twoCellAnchor>
    <xdr:from>
      <xdr:col>2</xdr:col>
      <xdr:colOff>28575</xdr:colOff>
      <xdr:row>5</xdr:row>
      <xdr:rowOff>79691</xdr:rowOff>
    </xdr:from>
    <xdr:to>
      <xdr:col>2</xdr:col>
      <xdr:colOff>561975</xdr:colOff>
      <xdr:row>8</xdr:row>
      <xdr:rowOff>53160</xdr:rowOff>
    </xdr:to>
    <xdr:grpSp>
      <xdr:nvGrpSpPr>
        <xdr:cNvPr id="4493" name="Group 6">
          <a:extLst>
            <a:ext uri="{FF2B5EF4-FFF2-40B4-BE49-F238E27FC236}">
              <a16:creationId xmlns:a16="http://schemas.microsoft.com/office/drawing/2014/main" id="{00000000-0008-0000-0000-000007000000}"/>
            </a:ext>
          </a:extLst>
        </xdr:cNvPr>
        <xdr:cNvGrpSpPr/>
      </xdr:nvGrpSpPr>
      <xdr:grpSpPr>
        <a:xfrm>
          <a:off x="1238810" y="1032191"/>
          <a:ext cx="533400" cy="544969"/>
          <a:chOff x="1238250" y="942975"/>
          <a:chExt cx="533400" cy="533400"/>
        </a:xfrm>
      </xdr:grpSpPr>
      <xdr:sp macro="" textlink="">
        <xdr:nvSpPr>
          <xdr:cNvPr id="4494" name="Rectangle: Rounded Corners 3">
            <a:extLst>
              <a:ext uri="{FF2B5EF4-FFF2-40B4-BE49-F238E27FC236}">
                <a16:creationId xmlns:a16="http://schemas.microsoft.com/office/drawing/2014/main" id="{00000000-0008-0000-0000-000004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95" name="Graphic 5" descr="Head with gears with solid fill">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09688" y="1014413"/>
            <a:ext cx="390525" cy="390525"/>
          </a:xfrm>
          <a:prstGeom prst="rect">
            <a:avLst/>
          </a:prstGeom>
        </xdr:spPr>
      </xdr:pic>
    </xdr:grpSp>
    <xdr:clientData/>
  </xdr:twoCellAnchor>
  <xdr:twoCellAnchor>
    <xdr:from>
      <xdr:col>3</xdr:col>
      <xdr:colOff>261470</xdr:colOff>
      <xdr:row>5</xdr:row>
      <xdr:rowOff>2131</xdr:rowOff>
    </xdr:from>
    <xdr:to>
      <xdr:col>8</xdr:col>
      <xdr:colOff>1574</xdr:colOff>
      <xdr:row>7</xdr:row>
      <xdr:rowOff>2131</xdr:rowOff>
    </xdr:to>
    <xdr:sp macro="" textlink="">
      <xdr:nvSpPr>
        <xdr:cNvPr id="4492" name="TextBox 7">
          <a:extLst>
            <a:ext uri="{FF2B5EF4-FFF2-40B4-BE49-F238E27FC236}">
              <a16:creationId xmlns:a16="http://schemas.microsoft.com/office/drawing/2014/main" id="{00000000-0008-0000-0000-000008000000}"/>
            </a:ext>
          </a:extLst>
        </xdr:cNvPr>
        <xdr:cNvSpPr txBox="1"/>
      </xdr:nvSpPr>
      <xdr:spPr>
        <a:xfrm>
          <a:off x="2098434" y="954631"/>
          <a:ext cx="280171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4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PRIMEROS PASOS</a:t>
          </a:r>
        </a:p>
      </xdr:txBody>
    </xdr:sp>
    <xdr:clientData/>
  </xdr:twoCellAnchor>
  <xdr:twoCellAnchor>
    <xdr:from>
      <xdr:col>3</xdr:col>
      <xdr:colOff>261469</xdr:colOff>
      <xdr:row>6</xdr:row>
      <xdr:rowOff>173953</xdr:rowOff>
    </xdr:from>
    <xdr:to>
      <xdr:col>18</xdr:col>
      <xdr:colOff>136071</xdr:colOff>
      <xdr:row>16</xdr:row>
      <xdr:rowOff>145143</xdr:rowOff>
    </xdr:to>
    <xdr:sp macro="" textlink="">
      <xdr:nvSpPr>
        <xdr:cNvPr id="4505" name="TextBox 8">
          <a:extLst>
            <a:ext uri="{FF2B5EF4-FFF2-40B4-BE49-F238E27FC236}">
              <a16:creationId xmlns:a16="http://schemas.microsoft.com/office/drawing/2014/main" id="{00000000-0008-0000-0000-000009000000}"/>
            </a:ext>
          </a:extLst>
        </xdr:cNvPr>
        <xdr:cNvSpPr txBox="1"/>
      </xdr:nvSpPr>
      <xdr:spPr>
        <a:xfrm>
          <a:off x="2193683" y="1262524"/>
          <a:ext cx="9535674" cy="1785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52000" indent="-252000" algn="l">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Antes de iniciar el ejercicio de protección frente al cambio climático, revise la </a:t>
          </a:r>
          <a:r>
            <a:rPr lang="es-ES" sz="12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documentación técnica del proyecto </a:t>
          </a: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(diseño paisajístico, usos del suelo, visualizaciones, etc.). ¿Cuáles son las características y funciones clave del proyecto? ¿Qué componentes intervienen?  </a:t>
          </a:r>
        </a:p>
        <a:p>
          <a:pPr marL="252000" marR="0" lvl="0" indent="-252000" algn="l" defTabSz="914400" eaLnBrk="1" fontAlgn="auto" latinLnBrk="0" hangingPunct="1">
            <a:lnSpc>
              <a:spcPct val="100000"/>
            </a:lnSpc>
            <a:spcBef>
              <a:spcPts val="0"/>
            </a:spcBef>
            <a:spcAft>
              <a:spcPts val="600"/>
            </a:spcAft>
            <a:buClrTx/>
            <a:buSzPct val="150000"/>
            <a:buFontTx/>
            <a:buBlip>
              <a:blip xmlns:r="http://schemas.openxmlformats.org/officeDocument/2006/relationships" r:embed="rId3"/>
            </a:buBlip>
            <a:tabLst/>
            <a:defRPr/>
          </a:pPr>
          <a:r>
            <a:rPr lang="es-ES" sz="1200" b="1" i="0" baseline="0">
              <a:solidFill>
                <a:schemeClr val="bg1"/>
              </a:solidFill>
              <a:effectLst/>
              <a:latin typeface="Roboto" panose="02000000000000000000" pitchFamily="2" charset="0"/>
              <a:ea typeface="Roboto" panose="02000000000000000000" pitchFamily="2" charset="0"/>
              <a:cs typeface="Roboto" panose="02000000000000000000" pitchFamily="2" charset="0"/>
            </a:rPr>
            <a:t>Haga una lista de todos los componentes importantes del proyecto.  </a:t>
          </a:r>
          <a:r>
            <a:rPr lang="es-ES" sz="1200" b="0" i="0" baseline="0">
              <a:solidFill>
                <a:schemeClr val="bg1"/>
              </a:solidFill>
              <a:effectLst/>
              <a:latin typeface="Roboto" panose="02000000000000000000" pitchFamily="2" charset="0"/>
              <a:ea typeface="Roboto" panose="02000000000000000000" pitchFamily="2" charset="0"/>
              <a:cs typeface="Roboto" panose="02000000000000000000" pitchFamily="2" charset="0"/>
            </a:rPr>
            <a:t>¿Qué especificaciones técnicas se han incorporado en su diseño? </a:t>
          </a:r>
          <a:r>
            <a:rPr lang="es-ES" sz="1200" b="0" i="0" u="none" strike="noStrike" baseline="0">
              <a:solidFill>
                <a:schemeClr val="bg1"/>
              </a:solidFill>
              <a:effectLst/>
              <a:latin typeface="Roboto" panose="02000000000000000000" pitchFamily="2" charset="0"/>
              <a:ea typeface="Roboto" panose="02000000000000000000" pitchFamily="2" charset="0"/>
              <a:cs typeface="Roboto" panose="02000000000000000000" pitchFamily="2" charset="0"/>
            </a:rPr>
            <a:t>¿En qué medida depende el proyecto de otros sistemas de infraestructura (p. ej., redes de electricidad/transporte/suministro de agua/aguas residuales) para realizar su función?</a:t>
          </a:r>
        </a:p>
      </xdr:txBody>
    </xdr:sp>
    <xdr:clientData/>
  </xdr:twoCellAnchor>
  <xdr:twoCellAnchor>
    <xdr:from>
      <xdr:col>2</xdr:col>
      <xdr:colOff>28575</xdr:colOff>
      <xdr:row>15</xdr:row>
      <xdr:rowOff>64275</xdr:rowOff>
    </xdr:from>
    <xdr:to>
      <xdr:col>2</xdr:col>
      <xdr:colOff>561975</xdr:colOff>
      <xdr:row>18</xdr:row>
      <xdr:rowOff>32321</xdr:rowOff>
    </xdr:to>
    <xdr:grpSp>
      <xdr:nvGrpSpPr>
        <xdr:cNvPr id="4496" name="Group 9">
          <a:hlinkClick xmlns:r="http://schemas.openxmlformats.org/officeDocument/2006/relationships" r:id="rId4"/>
          <a:extLst>
            <a:ext uri="{FF2B5EF4-FFF2-40B4-BE49-F238E27FC236}">
              <a16:creationId xmlns:a16="http://schemas.microsoft.com/office/drawing/2014/main" id="{00000000-0008-0000-0000-00000A000000}"/>
            </a:ext>
          </a:extLst>
        </xdr:cNvPr>
        <xdr:cNvGrpSpPr/>
      </xdr:nvGrpSpPr>
      <xdr:grpSpPr>
        <a:xfrm>
          <a:off x="1238810" y="2921775"/>
          <a:ext cx="533400" cy="539546"/>
          <a:chOff x="1238250" y="942975"/>
          <a:chExt cx="533400" cy="533400"/>
        </a:xfrm>
      </xdr:grpSpPr>
      <xdr:sp macro="" textlink="">
        <xdr:nvSpPr>
          <xdr:cNvPr id="4497" name="Rectangle: Rounded Corners 10">
            <a:extLst>
              <a:ext uri="{FF2B5EF4-FFF2-40B4-BE49-F238E27FC236}">
                <a16:creationId xmlns:a16="http://schemas.microsoft.com/office/drawing/2014/main" id="{00000000-0008-0000-0000-00000B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98" name="Graphic 11" descr="Bar graph with upward trend outline">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1309688" y="1014413"/>
            <a:ext cx="390525" cy="390525"/>
          </a:xfrm>
          <a:prstGeom prst="rect">
            <a:avLst/>
          </a:prstGeom>
        </xdr:spPr>
      </xdr:pic>
    </xdr:grpSp>
    <xdr:clientData/>
  </xdr:twoCellAnchor>
  <xdr:twoCellAnchor>
    <xdr:from>
      <xdr:col>3</xdr:col>
      <xdr:colOff>261470</xdr:colOff>
      <xdr:row>15</xdr:row>
      <xdr:rowOff>14008</xdr:rowOff>
    </xdr:from>
    <xdr:to>
      <xdr:col>8</xdr:col>
      <xdr:colOff>1574</xdr:colOff>
      <xdr:row>17</xdr:row>
      <xdr:rowOff>14007</xdr:rowOff>
    </xdr:to>
    <xdr:sp macro="" textlink="">
      <xdr:nvSpPr>
        <xdr:cNvPr id="4490" name="TextBox 12">
          <a:extLst>
            <a:ext uri="{FF2B5EF4-FFF2-40B4-BE49-F238E27FC236}">
              <a16:creationId xmlns:a16="http://schemas.microsoft.com/office/drawing/2014/main" id="{00000000-0008-0000-0000-00000D000000}"/>
            </a:ext>
          </a:extLst>
        </xdr:cNvPr>
        <xdr:cNvSpPr txBox="1"/>
      </xdr:nvSpPr>
      <xdr:spPr>
        <a:xfrm>
          <a:off x="2166470" y="2871508"/>
          <a:ext cx="2915104"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4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ANÁLISIS</a:t>
          </a:r>
        </a:p>
      </xdr:txBody>
    </xdr:sp>
    <xdr:clientData/>
  </xdr:twoCellAnchor>
  <xdr:oneCellAnchor>
    <xdr:from>
      <xdr:col>3</xdr:col>
      <xdr:colOff>261469</xdr:colOff>
      <xdr:row>17</xdr:row>
      <xdr:rowOff>12514</xdr:rowOff>
    </xdr:from>
    <xdr:ext cx="9051152" cy="2711383"/>
    <xdr:sp macro="" textlink="">
      <xdr:nvSpPr>
        <xdr:cNvPr id="4506" name="TextBox 13">
          <a:extLst>
            <a:ext uri="{FF2B5EF4-FFF2-40B4-BE49-F238E27FC236}">
              <a16:creationId xmlns:a16="http://schemas.microsoft.com/office/drawing/2014/main" id="{00000000-0008-0000-0000-00000E000000}"/>
            </a:ext>
          </a:extLst>
        </xdr:cNvPr>
        <xdr:cNvSpPr txBox="1"/>
      </xdr:nvSpPr>
      <xdr:spPr>
        <a:xfrm>
          <a:off x="2076822" y="3251014"/>
          <a:ext cx="9051152" cy="2711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indent="-252000">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El análisis se realiza en cuatro ciclos que representan cuatro clases generales de peligros, tal y como se muestra en el siguiente esquema. Cada categoría puede incluir varios peligros. </a:t>
          </a:r>
        </a:p>
        <a:p>
          <a:pPr marL="252000" indent="-252000">
            <a:spcAft>
              <a:spcPts val="600"/>
            </a:spcAft>
            <a:buSzPct val="150000"/>
            <a:buFontTx/>
            <a:buBlip>
              <a:blip xmlns:r="http://schemas.openxmlformats.org/officeDocument/2006/relationships" r:embed="rId3"/>
            </a:buBlip>
          </a:pPr>
          <a:r>
            <a:rPr lang="es-ES" sz="1200" b="0" i="0" baseline="0">
              <a:solidFill>
                <a:schemeClr val="bg1"/>
              </a:solidFill>
              <a:effectLst/>
              <a:latin typeface="Roboto" panose="02000000000000000000" pitchFamily="2" charset="0"/>
              <a:ea typeface="Roboto" panose="02000000000000000000" pitchFamily="2" charset="0"/>
              <a:cs typeface="Roboto" panose="02000000000000000000" pitchFamily="2" charset="0"/>
            </a:rPr>
            <a:t>El proceso de análisis es el mismo para todos los peligros. Comienza con la estimación de la exposición al peligro (paso 1), continúa con la evaluación de la sensibilidad (paso 2) donde se distingue entre los distintos activos y procesos del proyecto, seguida de una evaluación preliminar de riesgos (paso 3) donde se describe el nivel de riesgo de los diferentes componentes del proyecto con respecto a los diferentes peligros considerados.  En el paso 4, el usuario especifica medidas de adaptación para los componentes más vulnerables del proyecto y vuelve a calcular el</a:t>
          </a:r>
          <a:r>
            <a:rPr lang="es-ES" sz="1200" b="1" i="0" baseline="0">
              <a:solidFill>
                <a:schemeClr val="bg1"/>
              </a:solidFill>
              <a:effectLst/>
              <a:latin typeface="Roboto" panose="02000000000000000000" pitchFamily="2" charset="0"/>
              <a:ea typeface="Roboto" panose="02000000000000000000" pitchFamily="2" charset="0"/>
              <a:cs typeface="Roboto" panose="02000000000000000000" pitchFamily="2" charset="0"/>
            </a:rPr>
            <a:t> riesgo residual del proyecto</a:t>
          </a:r>
          <a:r>
            <a:rPr lang="es-ES" sz="1200" b="0" i="0" baseline="0">
              <a:solidFill>
                <a:schemeClr val="bg1"/>
              </a:solidFill>
              <a:effectLst/>
              <a:latin typeface="Roboto" panose="02000000000000000000" pitchFamily="2" charset="0"/>
              <a:ea typeface="Roboto" panose="02000000000000000000" pitchFamily="2" charset="0"/>
              <a:cs typeface="Roboto" panose="02000000000000000000" pitchFamily="2" charset="0"/>
            </a:rPr>
            <a:t> (es decir, el riesgo climático tras aplicar las medidas de adaptación especificadas). </a:t>
          </a:r>
        </a:p>
        <a:p>
          <a:pPr marL="252000" indent="-252000">
            <a:spcAft>
              <a:spcPts val="600"/>
            </a:spcAft>
            <a:buSzPct val="150000"/>
            <a:buFontTx/>
            <a:buBlip>
              <a:blip xmlns:r="http://schemas.openxmlformats.org/officeDocument/2006/relationships" r:embed="rId3"/>
            </a:buBlip>
          </a:pPr>
          <a:r>
            <a:rPr lang="es-ES" sz="1200" b="0" i="0" baseline="0">
              <a:solidFill>
                <a:schemeClr val="bg1"/>
              </a:solidFill>
              <a:effectLst/>
              <a:latin typeface="Roboto" panose="02000000000000000000" pitchFamily="2" charset="0"/>
              <a:ea typeface="Roboto" panose="02000000000000000000" pitchFamily="2" charset="0"/>
              <a:cs typeface="Roboto" panose="02000000000000000000" pitchFamily="2" charset="0"/>
            </a:rPr>
            <a:t>La evaluación de la protección frente al cambio climático se completa cuando el </a:t>
          </a:r>
          <a:r>
            <a:rPr lang="es-ES" sz="1200" b="1" i="0" baseline="0">
              <a:solidFill>
                <a:schemeClr val="bg1"/>
              </a:solidFill>
              <a:effectLst/>
              <a:latin typeface="Roboto" panose="02000000000000000000" pitchFamily="2" charset="0"/>
              <a:ea typeface="Roboto" panose="02000000000000000000" pitchFamily="2" charset="0"/>
              <a:cs typeface="Roboto" panose="02000000000000000000" pitchFamily="2" charset="0"/>
            </a:rPr>
            <a:t>riesgo residual es inferior al nivel máximo de riesgo aceptable</a:t>
          </a:r>
          <a:r>
            <a:rPr lang="es-ES" sz="1200" b="0" i="0" baseline="0">
              <a:solidFill>
                <a:schemeClr val="bg1"/>
              </a:solidFill>
              <a:effectLst/>
              <a:latin typeface="Roboto" panose="02000000000000000000" pitchFamily="2" charset="0"/>
              <a:ea typeface="Roboto" panose="02000000000000000000" pitchFamily="2" charset="0"/>
              <a:cs typeface="Roboto" panose="02000000000000000000" pitchFamily="2" charset="0"/>
            </a:rPr>
            <a:t>. Se ruega tener en cuenta que la caracterización de «riesgo aceptable» puede diferir de un componente a otro. En el caso de componentes críticos/valiosos, puede fijarse en «Bajo». Cuando se trate de activos/componentes menos críticos (p. ej., una zona ajardinada), también puede admitirse un riesgo aceptable «Medio». </a:t>
          </a:r>
        </a:p>
        <a:p>
          <a:pPr marL="252000" indent="-252000">
            <a:spcAft>
              <a:spcPts val="600"/>
            </a:spcAft>
            <a:buSzPct val="150000"/>
            <a:buFontTx/>
            <a:buBlip>
              <a:blip xmlns:r="http://schemas.openxmlformats.org/officeDocument/2006/relationships" r:embed="rId3"/>
            </a:buBlip>
          </a:pPr>
          <a:endParaRPr/>
        </a:p>
      </xdr:txBody>
    </xdr:sp>
    <xdr:clientData/>
  </xdr:oneCellAnchor>
  <xdr:twoCellAnchor>
    <xdr:from>
      <xdr:col>3</xdr:col>
      <xdr:colOff>261470</xdr:colOff>
      <xdr:row>45</xdr:row>
      <xdr:rowOff>97775</xdr:rowOff>
    </xdr:from>
    <xdr:to>
      <xdr:col>8</xdr:col>
      <xdr:colOff>1574</xdr:colOff>
      <xdr:row>47</xdr:row>
      <xdr:rowOff>97774</xdr:rowOff>
    </xdr:to>
    <xdr:sp macro="" textlink="">
      <xdr:nvSpPr>
        <xdr:cNvPr id="4487" name="TextBox 17">
          <a:extLst>
            <a:ext uri="{FF2B5EF4-FFF2-40B4-BE49-F238E27FC236}">
              <a16:creationId xmlns:a16="http://schemas.microsoft.com/office/drawing/2014/main" id="{00000000-0008-0000-0000-000012000000}"/>
            </a:ext>
          </a:extLst>
        </xdr:cNvPr>
        <xdr:cNvSpPr txBox="1"/>
      </xdr:nvSpPr>
      <xdr:spPr>
        <a:xfrm>
          <a:off x="2098434" y="8670275"/>
          <a:ext cx="2801711"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4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RESULTADO</a:t>
          </a:r>
        </a:p>
      </xdr:txBody>
    </xdr:sp>
    <xdr:clientData/>
  </xdr:twoCellAnchor>
  <xdr:oneCellAnchor>
    <xdr:from>
      <xdr:col>3</xdr:col>
      <xdr:colOff>261470</xdr:colOff>
      <xdr:row>47</xdr:row>
      <xdr:rowOff>59673</xdr:rowOff>
    </xdr:from>
    <xdr:ext cx="7051757" cy="723275"/>
    <xdr:sp macro="" textlink="">
      <xdr:nvSpPr>
        <xdr:cNvPr id="4488" name="TextBox 18">
          <a:extLst>
            <a:ext uri="{FF2B5EF4-FFF2-40B4-BE49-F238E27FC236}">
              <a16:creationId xmlns:a16="http://schemas.microsoft.com/office/drawing/2014/main" id="{00000000-0008-0000-0000-000013000000}"/>
            </a:ext>
          </a:extLst>
        </xdr:cNvPr>
        <xdr:cNvSpPr txBox="1"/>
      </xdr:nvSpPr>
      <xdr:spPr>
        <a:xfrm>
          <a:off x="2076823" y="9013173"/>
          <a:ext cx="7051757" cy="723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indent="-252000">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Un resumen de los riesgos climáticos del proyecto (antes y después de aplicar las medidas de adaptación).</a:t>
          </a:r>
        </a:p>
        <a:p>
          <a:pPr marL="252000" indent="-252000">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Una lista de medidas de adaptación adecuadas para los distintos peligros considerados. </a:t>
          </a:r>
        </a:p>
      </xdr:txBody>
    </xdr:sp>
    <xdr:clientData/>
  </xdr:oneCellAnchor>
  <xdr:twoCellAnchor>
    <xdr:from>
      <xdr:col>2</xdr:col>
      <xdr:colOff>28575</xdr:colOff>
      <xdr:row>45</xdr:row>
      <xdr:rowOff>156562</xdr:rowOff>
    </xdr:from>
    <xdr:to>
      <xdr:col>2</xdr:col>
      <xdr:colOff>561975</xdr:colOff>
      <xdr:row>48</xdr:row>
      <xdr:rowOff>112316</xdr:rowOff>
    </xdr:to>
    <xdr:grpSp>
      <xdr:nvGrpSpPr>
        <xdr:cNvPr id="4499" name="Group 19">
          <a:hlinkClick xmlns:r="http://schemas.openxmlformats.org/officeDocument/2006/relationships" r:id="rId7"/>
          <a:extLst>
            <a:ext uri="{FF2B5EF4-FFF2-40B4-BE49-F238E27FC236}">
              <a16:creationId xmlns:a16="http://schemas.microsoft.com/office/drawing/2014/main" id="{00000000-0008-0000-0000-0000190D0000}"/>
            </a:ext>
          </a:extLst>
        </xdr:cNvPr>
        <xdr:cNvGrpSpPr/>
      </xdr:nvGrpSpPr>
      <xdr:grpSpPr>
        <a:xfrm>
          <a:off x="1238810" y="8729062"/>
          <a:ext cx="533400" cy="527254"/>
          <a:chOff x="1238250" y="942975"/>
          <a:chExt cx="533400" cy="533400"/>
        </a:xfrm>
      </xdr:grpSpPr>
      <xdr:sp macro="" textlink="">
        <xdr:nvSpPr>
          <xdr:cNvPr id="4500" name="Rectangle: Rounded Corners 20">
            <a:extLst>
              <a:ext uri="{FF2B5EF4-FFF2-40B4-BE49-F238E27FC236}">
                <a16:creationId xmlns:a16="http://schemas.microsoft.com/office/drawing/2014/main" id="{00000000-0008-0000-0000-00001A0D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501" name="Graphic 21" descr="Bullseye with solid fill">
            <a:extLst>
              <a:ext uri="{FF2B5EF4-FFF2-40B4-BE49-F238E27FC236}">
                <a16:creationId xmlns:a16="http://schemas.microsoft.com/office/drawing/2014/main" id="{00000000-0008-0000-0000-00001B0D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rcRect/>
          <a:stretch/>
        </xdr:blipFill>
        <xdr:spPr>
          <a:xfrm>
            <a:off x="1309688" y="1014413"/>
            <a:ext cx="390525" cy="390525"/>
          </a:xfrm>
          <a:prstGeom prst="rect">
            <a:avLst/>
          </a:prstGeom>
        </xdr:spPr>
      </xdr:pic>
    </xdr:grpSp>
    <xdr:clientData/>
  </xdr:twoCellAnchor>
  <xdr:twoCellAnchor>
    <xdr:from>
      <xdr:col>1</xdr:col>
      <xdr:colOff>175867</xdr:colOff>
      <xdr:row>29</xdr:row>
      <xdr:rowOff>185538</xdr:rowOff>
    </xdr:from>
    <xdr:to>
      <xdr:col>18</xdr:col>
      <xdr:colOff>574001</xdr:colOff>
      <xdr:row>43</xdr:row>
      <xdr:rowOff>76</xdr:rowOff>
    </xdr:to>
    <xdr:grpSp>
      <xdr:nvGrpSpPr>
        <xdr:cNvPr id="4375" name="Group 60">
          <a:extLst>
            <a:ext uri="{FF2B5EF4-FFF2-40B4-BE49-F238E27FC236}">
              <a16:creationId xmlns:a16="http://schemas.microsoft.com/office/drawing/2014/main" id="{884DD5FB-6FA5-032A-A27E-7645EBA47361}"/>
            </a:ext>
          </a:extLst>
        </xdr:cNvPr>
        <xdr:cNvGrpSpPr/>
      </xdr:nvGrpSpPr>
      <xdr:grpSpPr>
        <a:xfrm>
          <a:off x="780985" y="5710038"/>
          <a:ext cx="10685134" cy="2481538"/>
          <a:chOff x="788188" y="5791680"/>
          <a:chExt cx="10807599" cy="2481538"/>
        </a:xfrm>
      </xdr:grpSpPr>
      <xdr:grpSp>
        <xdr:nvGrpSpPr>
          <xdr:cNvPr id="4376" name="Group 2">
            <a:extLst>
              <a:ext uri="{FF2B5EF4-FFF2-40B4-BE49-F238E27FC236}">
                <a16:creationId xmlns:a16="http://schemas.microsoft.com/office/drawing/2014/main" id="{394FEE46-F35A-DBF6-351E-3DC44654A54D}"/>
              </a:ext>
            </a:extLst>
          </xdr:cNvPr>
          <xdr:cNvGrpSpPr/>
        </xdr:nvGrpSpPr>
        <xdr:grpSpPr>
          <a:xfrm>
            <a:off x="1700893" y="6365765"/>
            <a:ext cx="8889546" cy="1378060"/>
            <a:chOff x="2404781" y="2986087"/>
            <a:chExt cx="5812631" cy="886777"/>
          </a:xfrm>
        </xdr:grpSpPr>
        <xdr:grpSp>
          <xdr:nvGrpSpPr>
            <xdr:cNvPr id="4377" name="Graphic 11">
              <a:extLst>
                <a:ext uri="{FF2B5EF4-FFF2-40B4-BE49-F238E27FC236}">
                  <a16:creationId xmlns:a16="http://schemas.microsoft.com/office/drawing/2014/main" id="{0AFAD2F6-ED2B-6B50-046D-35FD7060CAD6}"/>
                </a:ext>
              </a:extLst>
            </xdr:cNvPr>
            <xdr:cNvGrpSpPr/>
          </xdr:nvGrpSpPr>
          <xdr:grpSpPr>
            <a:xfrm>
              <a:off x="7928567" y="3468052"/>
              <a:ext cx="278129" cy="403860"/>
              <a:chOff x="7928567" y="3468052"/>
              <a:chExt cx="278129" cy="403860"/>
            </a:xfrm>
            <a:noFill/>
          </xdr:grpSpPr>
          <xdr:sp macro="" textlink="">
            <xdr:nvSpPr>
              <xdr:cNvPr id="4378" name="Freeform: Shape 15">
                <a:extLst>
                  <a:ext uri="{FF2B5EF4-FFF2-40B4-BE49-F238E27FC236}">
                    <a16:creationId xmlns:a16="http://schemas.microsoft.com/office/drawing/2014/main" id="{36839B97-A894-1B9E-69AC-57E96B745CCF}"/>
                  </a:ext>
                </a:extLst>
              </xdr:cNvPr>
              <xdr:cNvSpPr/>
            </xdr:nvSpPr>
            <xdr:spPr>
              <a:xfrm>
                <a:off x="8192409" y="3468052"/>
                <a:ext cx="14287" cy="24765"/>
              </a:xfrm>
              <a:custGeom>
                <a:avLst/>
                <a:gdLst>
                  <a:gd name="connsiteX0" fmla="*/ 14287 w 14287"/>
                  <a:gd name="connsiteY0" fmla="*/ 0 h 24765"/>
                  <a:gd name="connsiteX1" fmla="*/ 0 w 14287"/>
                  <a:gd name="connsiteY1" fmla="*/ 24765 h 24765"/>
                </a:gdLst>
                <a:ahLst/>
                <a:cxnLst>
                  <a:cxn ang="0">
                    <a:pos x="connsiteX0" y="connsiteY0"/>
                  </a:cxn>
                  <a:cxn ang="0">
                    <a:pos x="connsiteX1" y="connsiteY1"/>
                  </a:cxn>
                </a:cxnLst>
                <a:rect l="l" t="t" r="r" b="b"/>
                <a:pathLst>
                  <a:path w="14287" h="24765">
                    <a:moveTo>
                      <a:pt x="14287" y="0"/>
                    </a:moveTo>
                    <a:lnTo>
                      <a:pt x="0" y="24765"/>
                    </a:lnTo>
                  </a:path>
                </a:pathLst>
              </a:custGeom>
              <a:ln w="9525" cap="flat">
                <a:solidFill>
                  <a:srgbClr val="FFFFFF"/>
                </a:solid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379" name="Freeform: Shape 16">
                <a:extLst>
                  <a:ext uri="{FF2B5EF4-FFF2-40B4-BE49-F238E27FC236}">
                    <a16:creationId xmlns:a16="http://schemas.microsoft.com/office/drawing/2014/main" id="{C7B4A30E-9330-3B38-3D01-595AD5937216}"/>
                  </a:ext>
                </a:extLst>
              </xdr:cNvPr>
              <xdr:cNvSpPr/>
            </xdr:nvSpPr>
            <xdr:spPr>
              <a:xfrm>
                <a:off x="7983812" y="3548062"/>
                <a:ext cx="177164" cy="301942"/>
              </a:xfrm>
              <a:custGeom>
                <a:avLst/>
                <a:gdLst>
                  <a:gd name="connsiteX0" fmla="*/ 177165 w 177164"/>
                  <a:gd name="connsiteY0" fmla="*/ 0 h 301942"/>
                  <a:gd name="connsiteX1" fmla="*/ 13335 w 177164"/>
                  <a:gd name="connsiteY1" fmla="*/ 284798 h 301942"/>
                  <a:gd name="connsiteX2" fmla="*/ 0 w 177164"/>
                  <a:gd name="connsiteY2" fmla="*/ 301942 h 301942"/>
                </a:gdLst>
                <a:ahLst/>
                <a:cxnLst>
                  <a:cxn ang="0">
                    <a:pos x="connsiteX0" y="connsiteY0"/>
                  </a:cxn>
                  <a:cxn ang="0">
                    <a:pos x="connsiteX1" y="connsiteY1"/>
                  </a:cxn>
                  <a:cxn ang="0">
                    <a:pos x="connsiteX2" y="connsiteY2"/>
                  </a:cxn>
                </a:cxnLst>
                <a:rect l="l" t="t" r="r" b="b"/>
                <a:pathLst>
                  <a:path w="177164" h="301942">
                    <a:moveTo>
                      <a:pt x="177165" y="0"/>
                    </a:moveTo>
                    <a:lnTo>
                      <a:pt x="13335" y="284798"/>
                    </a:lnTo>
                    <a:cubicBezTo>
                      <a:pt x="9525" y="291465"/>
                      <a:pt x="4763" y="297180"/>
                      <a:pt x="0" y="301942"/>
                    </a:cubicBezTo>
                  </a:path>
                </a:pathLst>
              </a:custGeom>
              <a:noFill/>
              <a:ln w="9525" cap="flat">
                <a:solidFill>
                  <a:srgbClr val="FFFFFF"/>
                </a:solidFill>
                <a:custDash>
                  <a:ds d="501525" sp="501525"/>
                </a:custDash>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380" name="Freeform: Shape 19">
                <a:extLst>
                  <a:ext uri="{FF2B5EF4-FFF2-40B4-BE49-F238E27FC236}">
                    <a16:creationId xmlns:a16="http://schemas.microsoft.com/office/drawing/2014/main" id="{5FAFDF1F-60BE-0DCA-91ED-7CF8A870D620}"/>
                  </a:ext>
                </a:extLst>
              </xdr:cNvPr>
              <xdr:cNvSpPr/>
            </xdr:nvSpPr>
            <xdr:spPr>
              <a:xfrm>
                <a:off x="7928567" y="3867150"/>
                <a:ext cx="27622" cy="4762"/>
              </a:xfrm>
              <a:custGeom>
                <a:avLst/>
                <a:gdLst>
                  <a:gd name="connsiteX0" fmla="*/ 27622 w 27622"/>
                  <a:gd name="connsiteY0" fmla="*/ 0 h 4762"/>
                  <a:gd name="connsiteX1" fmla="*/ 0 w 27622"/>
                  <a:gd name="connsiteY1" fmla="*/ 4763 h 4762"/>
                </a:gdLst>
                <a:ahLst/>
                <a:cxnLst>
                  <a:cxn ang="0">
                    <a:pos x="connsiteX0" y="connsiteY0"/>
                  </a:cxn>
                  <a:cxn ang="0">
                    <a:pos x="connsiteX1" y="connsiteY1"/>
                  </a:cxn>
                </a:cxnLst>
                <a:rect l="l" t="t" r="r" b="b"/>
                <a:pathLst>
                  <a:path w="27622" h="4762">
                    <a:moveTo>
                      <a:pt x="27622" y="0"/>
                    </a:moveTo>
                    <a:cubicBezTo>
                      <a:pt x="19050" y="3810"/>
                      <a:pt x="9525" y="4763"/>
                      <a:pt x="0" y="4763"/>
                    </a:cubicBezTo>
                  </a:path>
                </a:pathLst>
              </a:custGeom>
              <a:noFill/>
              <a:ln w="9525" cap="flat">
                <a:solidFill>
                  <a:srgbClr val="FFFFFF"/>
                </a:solid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4381" name="Freeform: Shape 14">
              <a:extLst>
                <a:ext uri="{FF2B5EF4-FFF2-40B4-BE49-F238E27FC236}">
                  <a16:creationId xmlns:a16="http://schemas.microsoft.com/office/drawing/2014/main" id="{6219A20C-3304-6CEF-560E-95C50A02754B}"/>
                </a:ext>
              </a:extLst>
            </xdr:cNvPr>
            <xdr:cNvSpPr/>
          </xdr:nvSpPr>
          <xdr:spPr>
            <a:xfrm>
              <a:off x="2404781" y="2986087"/>
              <a:ext cx="5812631" cy="886777"/>
            </a:xfrm>
            <a:custGeom>
              <a:avLst/>
              <a:gdLst>
                <a:gd name="connsiteX0" fmla="*/ 5801916 w 5812631"/>
                <a:gd name="connsiteY0" fmla="*/ 481965 h 886777"/>
                <a:gd name="connsiteX1" fmla="*/ 5801916 w 5812631"/>
                <a:gd name="connsiteY1" fmla="*/ 402908 h 886777"/>
                <a:gd name="connsiteX2" fmla="*/ 5591413 w 5812631"/>
                <a:gd name="connsiteY2" fmla="*/ 39053 h 886777"/>
                <a:gd name="connsiteX3" fmla="*/ 5522833 w 5812631"/>
                <a:gd name="connsiteY3" fmla="*/ 0 h 886777"/>
                <a:gd name="connsiteX4" fmla="*/ 5101828 w 5812631"/>
                <a:gd name="connsiteY4" fmla="*/ 0 h 886777"/>
                <a:gd name="connsiteX5" fmla="*/ 5033249 w 5812631"/>
                <a:gd name="connsiteY5" fmla="*/ 39053 h 886777"/>
                <a:gd name="connsiteX6" fmla="*/ 4824651 w 5812631"/>
                <a:gd name="connsiteY6" fmla="*/ 403860 h 886777"/>
                <a:gd name="connsiteX7" fmla="*/ 4579858 w 5812631"/>
                <a:gd name="connsiteY7" fmla="*/ 846773 h 886777"/>
                <a:gd name="connsiteX8" fmla="*/ 4511278 w 5812631"/>
                <a:gd name="connsiteY8" fmla="*/ 885825 h 886777"/>
                <a:gd name="connsiteX9" fmla="*/ 4442698 w 5812631"/>
                <a:gd name="connsiteY9" fmla="*/ 846773 h 886777"/>
                <a:gd name="connsiteX10" fmla="*/ 4196953 w 5812631"/>
                <a:gd name="connsiteY10" fmla="*/ 403860 h 886777"/>
                <a:gd name="connsiteX11" fmla="*/ 3987403 w 5812631"/>
                <a:gd name="connsiteY11" fmla="*/ 39053 h 886777"/>
                <a:gd name="connsiteX12" fmla="*/ 3918823 w 5812631"/>
                <a:gd name="connsiteY12" fmla="*/ 0 h 886777"/>
                <a:gd name="connsiteX13" fmla="*/ 3497818 w 5812631"/>
                <a:gd name="connsiteY13" fmla="*/ 0 h 886777"/>
                <a:gd name="connsiteX14" fmla="*/ 3429238 w 5812631"/>
                <a:gd name="connsiteY14" fmla="*/ 39053 h 886777"/>
                <a:gd name="connsiteX15" fmla="*/ 3218736 w 5812631"/>
                <a:gd name="connsiteY15" fmla="*/ 403860 h 886777"/>
                <a:gd name="connsiteX16" fmla="*/ 2973943 w 5812631"/>
                <a:gd name="connsiteY16" fmla="*/ 846773 h 886777"/>
                <a:gd name="connsiteX17" fmla="*/ 2905363 w 5812631"/>
                <a:gd name="connsiteY17" fmla="*/ 885825 h 886777"/>
                <a:gd name="connsiteX18" fmla="*/ 2836783 w 5812631"/>
                <a:gd name="connsiteY18" fmla="*/ 846773 h 886777"/>
                <a:gd name="connsiteX19" fmla="*/ 2591038 w 5812631"/>
                <a:gd name="connsiteY19" fmla="*/ 403860 h 886777"/>
                <a:gd name="connsiteX20" fmla="*/ 2382441 w 5812631"/>
                <a:gd name="connsiteY20" fmla="*/ 39053 h 886777"/>
                <a:gd name="connsiteX21" fmla="*/ 2313861 w 5812631"/>
                <a:gd name="connsiteY21" fmla="*/ 0 h 886777"/>
                <a:gd name="connsiteX22" fmla="*/ 1892856 w 5812631"/>
                <a:gd name="connsiteY22" fmla="*/ 0 h 886777"/>
                <a:gd name="connsiteX23" fmla="*/ 1824276 w 5812631"/>
                <a:gd name="connsiteY23" fmla="*/ 39053 h 886777"/>
                <a:gd name="connsiteX24" fmla="*/ 1613773 w 5812631"/>
                <a:gd name="connsiteY24" fmla="*/ 403860 h 886777"/>
                <a:gd name="connsiteX25" fmla="*/ 1368981 w 5812631"/>
                <a:gd name="connsiteY25" fmla="*/ 846773 h 886777"/>
                <a:gd name="connsiteX26" fmla="*/ 1300401 w 5812631"/>
                <a:gd name="connsiteY26" fmla="*/ 885825 h 886777"/>
                <a:gd name="connsiteX27" fmla="*/ 1231821 w 5812631"/>
                <a:gd name="connsiteY27" fmla="*/ 846773 h 886777"/>
                <a:gd name="connsiteX28" fmla="*/ 986076 w 5812631"/>
                <a:gd name="connsiteY28" fmla="*/ 403860 h 886777"/>
                <a:gd name="connsiteX29" fmla="*/ 778431 w 5812631"/>
                <a:gd name="connsiteY29" fmla="*/ 39053 h 886777"/>
                <a:gd name="connsiteX30" fmla="*/ 709851 w 5812631"/>
                <a:gd name="connsiteY30" fmla="*/ 0 h 886777"/>
                <a:gd name="connsiteX31" fmla="*/ 288846 w 5812631"/>
                <a:gd name="connsiteY31" fmla="*/ 0 h 886777"/>
                <a:gd name="connsiteX32" fmla="*/ 220266 w 5812631"/>
                <a:gd name="connsiteY32" fmla="*/ 39053 h 886777"/>
                <a:gd name="connsiteX33" fmla="*/ 10716 w 5812631"/>
                <a:gd name="connsiteY33" fmla="*/ 403860 h 886777"/>
                <a:gd name="connsiteX34" fmla="*/ 10716 w 5812631"/>
                <a:gd name="connsiteY34" fmla="*/ 482918 h 886777"/>
                <a:gd name="connsiteX35" fmla="*/ 221218 w 5812631"/>
                <a:gd name="connsiteY35" fmla="*/ 847725 h 886777"/>
                <a:gd name="connsiteX36" fmla="*/ 289798 w 5812631"/>
                <a:gd name="connsiteY36" fmla="*/ 886778 h 8867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5812631" h="886777">
                  <a:moveTo>
                    <a:pt x="5801916" y="481965"/>
                  </a:moveTo>
                  <a:cubicBezTo>
                    <a:pt x="5816203" y="457200"/>
                    <a:pt x="5816203" y="427673"/>
                    <a:pt x="5801916" y="402908"/>
                  </a:cubicBezTo>
                  <a:lnTo>
                    <a:pt x="5591413" y="39053"/>
                  </a:lnTo>
                  <a:cubicBezTo>
                    <a:pt x="5577126" y="14288"/>
                    <a:pt x="5551408" y="0"/>
                    <a:pt x="5522833" y="0"/>
                  </a:cubicBezTo>
                  <a:lnTo>
                    <a:pt x="5101828" y="0"/>
                  </a:lnTo>
                  <a:cubicBezTo>
                    <a:pt x="5073253" y="0"/>
                    <a:pt x="5047536" y="15240"/>
                    <a:pt x="5033249" y="39053"/>
                  </a:cubicBezTo>
                  <a:lnTo>
                    <a:pt x="4824651" y="403860"/>
                  </a:lnTo>
                  <a:lnTo>
                    <a:pt x="4579858" y="846773"/>
                  </a:lnTo>
                  <a:cubicBezTo>
                    <a:pt x="4565571" y="871538"/>
                    <a:pt x="4539853" y="885825"/>
                    <a:pt x="4511278" y="885825"/>
                  </a:cubicBezTo>
                  <a:cubicBezTo>
                    <a:pt x="4482703" y="885825"/>
                    <a:pt x="4456986" y="870585"/>
                    <a:pt x="4442698" y="846773"/>
                  </a:cubicBezTo>
                  <a:lnTo>
                    <a:pt x="4196953" y="403860"/>
                  </a:lnTo>
                  <a:lnTo>
                    <a:pt x="3987403" y="39053"/>
                  </a:lnTo>
                  <a:cubicBezTo>
                    <a:pt x="3973116" y="14288"/>
                    <a:pt x="3947398" y="0"/>
                    <a:pt x="3918823" y="0"/>
                  </a:cubicBezTo>
                  <a:lnTo>
                    <a:pt x="3497818" y="0"/>
                  </a:lnTo>
                  <a:cubicBezTo>
                    <a:pt x="3469243" y="0"/>
                    <a:pt x="3443526" y="15240"/>
                    <a:pt x="3429238" y="39053"/>
                  </a:cubicBezTo>
                  <a:lnTo>
                    <a:pt x="3218736" y="403860"/>
                  </a:lnTo>
                  <a:cubicBezTo>
                    <a:pt x="3218736" y="403860"/>
                    <a:pt x="2973943" y="846773"/>
                    <a:pt x="2973943" y="846773"/>
                  </a:cubicBezTo>
                  <a:cubicBezTo>
                    <a:pt x="2959656" y="871538"/>
                    <a:pt x="2933938" y="885825"/>
                    <a:pt x="2905363" y="885825"/>
                  </a:cubicBezTo>
                  <a:cubicBezTo>
                    <a:pt x="2876788" y="885825"/>
                    <a:pt x="2851071" y="870585"/>
                    <a:pt x="2836783" y="846773"/>
                  </a:cubicBezTo>
                  <a:lnTo>
                    <a:pt x="2591038" y="403860"/>
                  </a:lnTo>
                  <a:lnTo>
                    <a:pt x="2382441" y="39053"/>
                  </a:lnTo>
                  <a:cubicBezTo>
                    <a:pt x="2368153" y="14288"/>
                    <a:pt x="2342436" y="0"/>
                    <a:pt x="2313861" y="0"/>
                  </a:cubicBezTo>
                  <a:lnTo>
                    <a:pt x="1892856" y="0"/>
                  </a:lnTo>
                  <a:cubicBezTo>
                    <a:pt x="1864281" y="0"/>
                    <a:pt x="1838563" y="15240"/>
                    <a:pt x="1824276" y="39053"/>
                  </a:cubicBezTo>
                  <a:lnTo>
                    <a:pt x="1613773" y="403860"/>
                  </a:lnTo>
                  <a:cubicBezTo>
                    <a:pt x="1613773" y="403860"/>
                    <a:pt x="1368981" y="846773"/>
                    <a:pt x="1368981" y="846773"/>
                  </a:cubicBezTo>
                  <a:cubicBezTo>
                    <a:pt x="1354693" y="871538"/>
                    <a:pt x="1328976" y="885825"/>
                    <a:pt x="1300401" y="885825"/>
                  </a:cubicBezTo>
                  <a:cubicBezTo>
                    <a:pt x="1271826" y="885825"/>
                    <a:pt x="1246108" y="870585"/>
                    <a:pt x="1231821" y="846773"/>
                  </a:cubicBezTo>
                  <a:lnTo>
                    <a:pt x="986076" y="403860"/>
                  </a:lnTo>
                  <a:lnTo>
                    <a:pt x="778431" y="39053"/>
                  </a:lnTo>
                  <a:cubicBezTo>
                    <a:pt x="764143" y="15240"/>
                    <a:pt x="738426" y="0"/>
                    <a:pt x="709851" y="0"/>
                  </a:cubicBezTo>
                  <a:lnTo>
                    <a:pt x="288846" y="0"/>
                  </a:lnTo>
                  <a:cubicBezTo>
                    <a:pt x="260271" y="0"/>
                    <a:pt x="234553" y="15240"/>
                    <a:pt x="220266" y="39053"/>
                  </a:cubicBezTo>
                  <a:lnTo>
                    <a:pt x="10716" y="403860"/>
                  </a:lnTo>
                  <a:cubicBezTo>
                    <a:pt x="-3572" y="428625"/>
                    <a:pt x="-3572" y="458153"/>
                    <a:pt x="10716" y="482918"/>
                  </a:cubicBezTo>
                  <a:lnTo>
                    <a:pt x="221218" y="847725"/>
                  </a:lnTo>
                  <a:cubicBezTo>
                    <a:pt x="235506" y="872490"/>
                    <a:pt x="261223" y="886778"/>
                    <a:pt x="289798" y="886778"/>
                  </a:cubicBezTo>
                </a:path>
              </a:pathLst>
            </a:custGeom>
            <a:noFill/>
            <a:ln w="9525" cap="flat">
              <a:solidFill>
                <a:srgbClr val="8C8C8C"/>
              </a:solid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4382" name="TextBox 34">
            <a:extLst>
              <a:ext uri="{FF2B5EF4-FFF2-40B4-BE49-F238E27FC236}">
                <a16:creationId xmlns:a16="http://schemas.microsoft.com/office/drawing/2014/main" id="{00000000-0008-0000-0000-0000D40C0000}"/>
              </a:ext>
            </a:extLst>
          </xdr:cNvPr>
          <xdr:cNvSpPr txBox="1"/>
        </xdr:nvSpPr>
        <xdr:spPr>
          <a:xfrm>
            <a:off x="8426597" y="6487418"/>
            <a:ext cx="661156"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EXPOSICIÓN AL PELIGRO</a:t>
            </a:r>
          </a:p>
        </xdr:txBody>
      </xdr:sp>
      <xdr:grpSp>
        <xdr:nvGrpSpPr>
          <xdr:cNvPr id="4383" name="Group 45">
            <a:extLst>
              <a:ext uri="{FF2B5EF4-FFF2-40B4-BE49-F238E27FC236}">
                <a16:creationId xmlns:a16="http://schemas.microsoft.com/office/drawing/2014/main" id="{00000000-0008-0000-0000-0000DA0C0000}"/>
              </a:ext>
            </a:extLst>
          </xdr:cNvPr>
          <xdr:cNvGrpSpPr/>
        </xdr:nvGrpSpPr>
        <xdr:grpSpPr>
          <a:xfrm>
            <a:off x="2013071" y="6613186"/>
            <a:ext cx="956225" cy="861119"/>
            <a:chOff x="8517831" y="5712830"/>
            <a:chExt cx="950327" cy="861119"/>
          </a:xfrm>
        </xdr:grpSpPr>
        <xdr:sp macro="" textlink="">
          <xdr:nvSpPr>
            <xdr:cNvPr id="4384" name="Graphic 2">
              <a:extLst>
                <a:ext uri="{FF2B5EF4-FFF2-40B4-BE49-F238E27FC236}">
                  <a16:creationId xmlns:a16="http://schemas.microsoft.com/office/drawing/2014/main" id="{00000000-0008-0000-0000-0000DB0C0000}"/>
                </a:ext>
              </a:extLst>
            </xdr:cNvPr>
            <xdr:cNvSpPr/>
          </xdr:nvSpPr>
          <xdr:spPr>
            <a:xfrm>
              <a:off x="8517831" y="5712830"/>
              <a:ext cx="950327" cy="861119"/>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rgbClr val="00B0F0"/>
            </a:solidFill>
            <a:ln w="9525" cap="flat">
              <a:noFill/>
              <a:prstDash val="solid"/>
              <a:miter/>
            </a:ln>
          </xdr:spPr>
          <xdr:txBody>
            <a:bodyPr rtlCol="0" anchor="ctr"/>
            <a:lstStyle/>
            <a:p>
              <a:endParaRPr lang="en-US"/>
            </a:p>
          </xdr:txBody>
        </xdr:sp>
        <xdr:sp macro="" textlink="">
          <xdr:nvSpPr>
            <xdr:cNvPr id="4385" name="TextBox 37">
              <a:extLst>
                <a:ext uri="{FF2B5EF4-FFF2-40B4-BE49-F238E27FC236}">
                  <a16:creationId xmlns:a16="http://schemas.microsoft.com/office/drawing/2014/main" id="{00000000-0008-0000-0000-0000DC0C0000}"/>
                </a:ext>
              </a:extLst>
            </xdr:cNvPr>
            <xdr:cNvSpPr txBox="1"/>
          </xdr:nvSpPr>
          <xdr:spPr>
            <a:xfrm>
              <a:off x="8546292" y="6056685"/>
              <a:ext cx="893405" cy="41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800" b="1" i="0" u="none" strike="noStrike" baseline="0">
                  <a:solidFill>
                    <a:schemeClr val="bg1"/>
                  </a:solidFill>
                  <a:latin typeface="+mn-lt"/>
                  <a:ea typeface="+mn-ea"/>
                  <a:cs typeface="+mn-cs"/>
                </a:rPr>
                <a:t>Peligros relacionados</a:t>
              </a:r>
            </a:p>
            <a:p>
              <a:pPr algn="ctr"/>
              <a:r>
                <a:rPr lang="es-ES" sz="800" b="1" i="0" u="none" strike="noStrike" baseline="0">
                  <a:solidFill>
                    <a:schemeClr val="bg1"/>
                  </a:solidFill>
                  <a:latin typeface="+mn-lt"/>
                  <a:ea typeface="+mn-ea"/>
                  <a:cs typeface="+mn-cs"/>
                </a:rPr>
                <a:t>con el agua</a:t>
              </a:r>
            </a:p>
          </xdr:txBody>
        </xdr:sp>
        <xdr:pic>
          <xdr:nvPicPr>
            <xdr:cNvPr id="4386" name="Graphic 4">
              <a:extLst>
                <a:ext uri="{FF2B5EF4-FFF2-40B4-BE49-F238E27FC236}">
                  <a16:creationId xmlns:a16="http://schemas.microsoft.com/office/drawing/2014/main" id="{00000000-0008-0000-0000-0000DD0C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rcRect/>
            <a:stretch/>
          </xdr:blipFill>
          <xdr:spPr>
            <a:xfrm>
              <a:off x="8910508" y="5876686"/>
              <a:ext cx="164974" cy="228460"/>
            </a:xfrm>
            <a:prstGeom prst="rect">
              <a:avLst/>
            </a:prstGeom>
          </xdr:spPr>
        </xdr:pic>
      </xdr:grpSp>
      <xdr:grpSp>
        <xdr:nvGrpSpPr>
          <xdr:cNvPr id="4387" name="Group 46">
            <a:extLst>
              <a:ext uri="{FF2B5EF4-FFF2-40B4-BE49-F238E27FC236}">
                <a16:creationId xmlns:a16="http://schemas.microsoft.com/office/drawing/2014/main" id="{00000000-0008-0000-0000-0000DE0C0000}"/>
              </a:ext>
            </a:extLst>
          </xdr:cNvPr>
          <xdr:cNvGrpSpPr/>
        </xdr:nvGrpSpPr>
        <xdr:grpSpPr>
          <a:xfrm>
            <a:off x="4452543" y="6613186"/>
            <a:ext cx="960403" cy="861119"/>
            <a:chOff x="9752593" y="5712830"/>
            <a:chExt cx="954513" cy="861119"/>
          </a:xfrm>
        </xdr:grpSpPr>
        <xdr:sp macro="" textlink="">
          <xdr:nvSpPr>
            <xdr:cNvPr id="4388" name="Graphic 2">
              <a:extLst>
                <a:ext uri="{FF2B5EF4-FFF2-40B4-BE49-F238E27FC236}">
                  <a16:creationId xmlns:a16="http://schemas.microsoft.com/office/drawing/2014/main" id="{00000000-0008-0000-0000-0000DF0C0000}"/>
                </a:ext>
              </a:extLst>
            </xdr:cNvPr>
            <xdr:cNvSpPr/>
          </xdr:nvSpPr>
          <xdr:spPr>
            <a:xfrm>
              <a:off x="9752593" y="5712830"/>
              <a:ext cx="954513" cy="861119"/>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rgbClr val="930352"/>
            </a:solidFill>
            <a:ln w="9525" cap="flat">
              <a:noFill/>
              <a:prstDash val="solid"/>
              <a:miter/>
            </a:ln>
          </xdr:spPr>
          <xdr:txBody>
            <a:bodyPr rtlCol="0" anchor="ctr"/>
            <a:lstStyle/>
            <a:p>
              <a:endParaRPr lang="en-US"/>
            </a:p>
          </xdr:txBody>
        </xdr:sp>
        <xdr:sp macro="" textlink="">
          <xdr:nvSpPr>
            <xdr:cNvPr id="4389" name="TextBox 37">
              <a:extLst>
                <a:ext uri="{FF2B5EF4-FFF2-40B4-BE49-F238E27FC236}">
                  <a16:creationId xmlns:a16="http://schemas.microsoft.com/office/drawing/2014/main" id="{00000000-0008-0000-0000-0000E00C0000}"/>
                </a:ext>
              </a:extLst>
            </xdr:cNvPr>
            <xdr:cNvSpPr txBox="1"/>
          </xdr:nvSpPr>
          <xdr:spPr>
            <a:xfrm>
              <a:off x="9847111" y="6076435"/>
              <a:ext cx="769102" cy="375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lang="es-ES" sz="800" b="1" i="0" u="none" strike="noStrike" baseline="0">
                  <a:solidFill>
                    <a:schemeClr val="bg1"/>
                  </a:solidFill>
                  <a:latin typeface="+mn-lt"/>
                  <a:ea typeface="+mn-ea"/>
                  <a:cs typeface="+mn-cs"/>
                </a:rPr>
                <a:t>Peligros relacionados con la temperatura</a:t>
              </a:r>
            </a:p>
          </xdr:txBody>
        </xdr:sp>
        <xdr:pic>
          <xdr:nvPicPr>
            <xdr:cNvPr id="4390" name="Graphic 4">
              <a:extLst>
                <a:ext uri="{FF2B5EF4-FFF2-40B4-BE49-F238E27FC236}">
                  <a16:creationId xmlns:a16="http://schemas.microsoft.com/office/drawing/2014/main" id="{00000000-0008-0000-0000-0000E10C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a:stretch/>
          </xdr:blipFill>
          <xdr:spPr>
            <a:xfrm>
              <a:off x="10168949" y="5832793"/>
              <a:ext cx="128684" cy="270000"/>
            </a:xfrm>
            <a:prstGeom prst="rect">
              <a:avLst/>
            </a:prstGeom>
          </xdr:spPr>
        </xdr:pic>
      </xdr:grpSp>
      <xdr:grpSp>
        <xdr:nvGrpSpPr>
          <xdr:cNvPr id="4391" name="Group 47">
            <a:extLst>
              <a:ext uri="{FF2B5EF4-FFF2-40B4-BE49-F238E27FC236}">
                <a16:creationId xmlns:a16="http://schemas.microsoft.com/office/drawing/2014/main" id="{00000000-0008-0000-0000-0000E20C0000}"/>
              </a:ext>
            </a:extLst>
          </xdr:cNvPr>
          <xdr:cNvGrpSpPr/>
        </xdr:nvGrpSpPr>
        <xdr:grpSpPr>
          <a:xfrm>
            <a:off x="9333965" y="6613186"/>
            <a:ext cx="960404" cy="861119"/>
            <a:chOff x="10991542" y="5712830"/>
            <a:chExt cx="954514" cy="861119"/>
          </a:xfrm>
        </xdr:grpSpPr>
        <xdr:sp macro="" textlink="">
          <xdr:nvSpPr>
            <xdr:cNvPr id="4392" name="Graphic 2">
              <a:extLst>
                <a:ext uri="{FF2B5EF4-FFF2-40B4-BE49-F238E27FC236}">
                  <a16:creationId xmlns:a16="http://schemas.microsoft.com/office/drawing/2014/main" id="{00000000-0008-0000-0000-0000E30C0000}"/>
                </a:ext>
              </a:extLst>
            </xdr:cNvPr>
            <xdr:cNvSpPr/>
          </xdr:nvSpPr>
          <xdr:spPr>
            <a:xfrm>
              <a:off x="10991542" y="5712830"/>
              <a:ext cx="954514" cy="861119"/>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chemeClr val="accent4">
                <a:lumMod val="50000"/>
              </a:schemeClr>
            </a:solidFill>
            <a:ln w="9525" cap="flat">
              <a:noFill/>
              <a:prstDash val="solid"/>
              <a:miter/>
            </a:ln>
          </xdr:spPr>
          <xdr:txBody>
            <a:bodyPr rtlCol="0" anchor="ctr"/>
            <a:lstStyle/>
            <a:p>
              <a:endParaRPr lang="en-US"/>
            </a:p>
          </xdr:txBody>
        </xdr:sp>
        <xdr:sp macro="" textlink="">
          <xdr:nvSpPr>
            <xdr:cNvPr id="4393" name="TextBox 37">
              <a:extLst>
                <a:ext uri="{FF2B5EF4-FFF2-40B4-BE49-F238E27FC236}">
                  <a16:creationId xmlns:a16="http://schemas.microsoft.com/office/drawing/2014/main" id="{00000000-0008-0000-0000-0000E40C0000}"/>
                </a:ext>
              </a:extLst>
            </xdr:cNvPr>
            <xdr:cNvSpPr txBox="1"/>
          </xdr:nvSpPr>
          <xdr:spPr>
            <a:xfrm>
              <a:off x="11020127" y="6056685"/>
              <a:ext cx="897341" cy="41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800" b="1" i="0">
                  <a:solidFill>
                    <a:schemeClr val="bg1"/>
                  </a:solidFill>
                  <a:effectLst/>
                  <a:latin typeface="+mn-lt"/>
                  <a:ea typeface="+mn-ea"/>
                  <a:cs typeface="+mn-cs"/>
                </a:rPr>
                <a:t> Peligros relacionados</a:t>
              </a:r>
            </a:p>
            <a:p>
              <a:pPr algn="ctr"/>
              <a:r>
                <a:rPr lang="es-ES" sz="800" b="1" i="0">
                  <a:solidFill>
                    <a:schemeClr val="bg1"/>
                  </a:solidFill>
                  <a:effectLst/>
                  <a:latin typeface="+mn-lt"/>
                  <a:ea typeface="+mn-ea"/>
                  <a:cs typeface="+mn-cs"/>
                </a:rPr>
                <a:t>con el suelo</a:t>
              </a:r>
            </a:p>
          </xdr:txBody>
        </xdr:sp>
        <xdr:pic>
          <xdr:nvPicPr>
            <xdr:cNvPr id="4394" name="Graphic 4">
              <a:extLst>
                <a:ext uri="{FF2B5EF4-FFF2-40B4-BE49-F238E27FC236}">
                  <a16:creationId xmlns:a16="http://schemas.microsoft.com/office/drawing/2014/main" id="{00000000-0008-0000-0000-0000E50C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rcRect/>
            <a:stretch/>
          </xdr:blipFill>
          <xdr:spPr>
            <a:xfrm>
              <a:off x="11332417" y="5879646"/>
              <a:ext cx="273295" cy="191469"/>
            </a:xfrm>
            <a:prstGeom prst="rect">
              <a:avLst/>
            </a:prstGeom>
          </xdr:spPr>
        </xdr:pic>
      </xdr:grpSp>
      <xdr:grpSp>
        <xdr:nvGrpSpPr>
          <xdr:cNvPr id="4395" name="Group 24">
            <a:extLst>
              <a:ext uri="{FF2B5EF4-FFF2-40B4-BE49-F238E27FC236}">
                <a16:creationId xmlns:a16="http://schemas.microsoft.com/office/drawing/2014/main" id="{00000000-0008-0000-0000-0000E60C0000}"/>
              </a:ext>
            </a:extLst>
          </xdr:cNvPr>
          <xdr:cNvGrpSpPr/>
        </xdr:nvGrpSpPr>
        <xdr:grpSpPr>
          <a:xfrm>
            <a:off x="1980399" y="7529152"/>
            <a:ext cx="402503" cy="391568"/>
            <a:chOff x="1981200" y="4543425"/>
            <a:chExt cx="513612" cy="504825"/>
          </a:xfrm>
        </xdr:grpSpPr>
        <xdr:sp macro="" textlink="">
          <xdr:nvSpPr>
            <xdr:cNvPr id="4396" name="Oval 22">
              <a:extLst>
                <a:ext uri="{FF2B5EF4-FFF2-40B4-BE49-F238E27FC236}">
                  <a16:creationId xmlns:a16="http://schemas.microsoft.com/office/drawing/2014/main" id="{00000000-0008-0000-0000-0000E70C0000}"/>
                </a:ext>
              </a:extLst>
            </xdr:cNvPr>
            <xdr:cNvSpPr/>
          </xdr:nvSpPr>
          <xdr:spPr>
            <a:xfrm>
              <a:off x="1981200" y="4543425"/>
              <a:ext cx="504825" cy="504825"/>
            </a:xfrm>
            <a:prstGeom prst="ellipse">
              <a:avLst/>
            </a:prstGeom>
            <a:solidFill>
              <a:sysClr val="window" lastClr="FFFFFF"/>
            </a:solidFill>
            <a:ln w="444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97" name="TextBox 23">
              <a:extLst>
                <a:ext uri="{FF2B5EF4-FFF2-40B4-BE49-F238E27FC236}">
                  <a16:creationId xmlns:a16="http://schemas.microsoft.com/office/drawing/2014/main" id="{00000000-0008-0000-0000-0000E80C0000}"/>
                </a:ext>
              </a:extLst>
            </xdr:cNvPr>
            <xdr:cNvSpPr txBox="1"/>
          </xdr:nvSpPr>
          <xdr:spPr>
            <a:xfrm>
              <a:off x="1991849" y="4596868"/>
              <a:ext cx="502963"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00B0F0"/>
                  </a:solidFill>
                  <a:latin typeface="+mn-lt"/>
                  <a:ea typeface="+mn-ea"/>
                  <a:cs typeface="+mn-cs"/>
                </a:rPr>
                <a:t>PASO 01</a:t>
              </a:r>
            </a:p>
          </xdr:txBody>
        </xdr:sp>
      </xdr:grpSp>
      <xdr:grpSp>
        <xdr:nvGrpSpPr>
          <xdr:cNvPr id="4398" name="Group 24">
            <a:extLst>
              <a:ext uri="{FF2B5EF4-FFF2-40B4-BE49-F238E27FC236}">
                <a16:creationId xmlns:a16="http://schemas.microsoft.com/office/drawing/2014/main" id="{00000000-0008-0000-0000-0000E90C0000}"/>
              </a:ext>
            </a:extLst>
          </xdr:cNvPr>
          <xdr:cNvGrpSpPr/>
        </xdr:nvGrpSpPr>
        <xdr:grpSpPr>
          <a:xfrm>
            <a:off x="1496742" y="6880809"/>
            <a:ext cx="451647" cy="392131"/>
            <a:chOff x="1958531" y="4543425"/>
            <a:chExt cx="572385" cy="505551"/>
          </a:xfrm>
        </xdr:grpSpPr>
        <xdr:sp macro="" textlink="">
          <xdr:nvSpPr>
            <xdr:cNvPr id="4399" name="Oval 22">
              <a:extLst>
                <a:ext uri="{FF2B5EF4-FFF2-40B4-BE49-F238E27FC236}">
                  <a16:creationId xmlns:a16="http://schemas.microsoft.com/office/drawing/2014/main" id="{00000000-0008-0000-0000-0000EA0C0000}"/>
                </a:ext>
              </a:extLst>
            </xdr:cNvPr>
            <xdr:cNvSpPr/>
          </xdr:nvSpPr>
          <xdr:spPr>
            <a:xfrm>
              <a:off x="1981200" y="4543425"/>
              <a:ext cx="504825" cy="504825"/>
            </a:xfrm>
            <a:prstGeom prst="ellipse">
              <a:avLst/>
            </a:prstGeom>
            <a:solidFill>
              <a:sysClr val="window" lastClr="FFFFFF"/>
            </a:solidFill>
            <a:ln w="444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00" name="TextBox 23">
              <a:extLst>
                <a:ext uri="{FF2B5EF4-FFF2-40B4-BE49-F238E27FC236}">
                  <a16:creationId xmlns:a16="http://schemas.microsoft.com/office/drawing/2014/main" id="{00000000-0008-0000-0000-0000EB0C0000}"/>
                </a:ext>
              </a:extLst>
            </xdr:cNvPr>
            <xdr:cNvSpPr txBox="1"/>
          </xdr:nvSpPr>
          <xdr:spPr>
            <a:xfrm>
              <a:off x="1958531" y="4605337"/>
              <a:ext cx="572385"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00B0F0"/>
                  </a:solidFill>
                  <a:latin typeface="+mn-lt"/>
                  <a:ea typeface="+mn-ea"/>
                  <a:cs typeface="+mn-cs"/>
                </a:rPr>
                <a:t>PASO 02</a:t>
              </a:r>
            </a:p>
          </xdr:txBody>
        </xdr:sp>
      </xdr:grpSp>
      <xdr:grpSp>
        <xdr:nvGrpSpPr>
          <xdr:cNvPr id="4401" name="Group 24">
            <a:extLst>
              <a:ext uri="{FF2B5EF4-FFF2-40B4-BE49-F238E27FC236}">
                <a16:creationId xmlns:a16="http://schemas.microsoft.com/office/drawing/2014/main" id="{00000000-0008-0000-0000-0000EC0C0000}"/>
              </a:ext>
            </a:extLst>
          </xdr:cNvPr>
          <xdr:cNvGrpSpPr/>
        </xdr:nvGrpSpPr>
        <xdr:grpSpPr>
          <a:xfrm>
            <a:off x="2685959" y="6187372"/>
            <a:ext cx="427718" cy="392129"/>
            <a:chOff x="1981200" y="4543425"/>
            <a:chExt cx="542059" cy="505548"/>
          </a:xfrm>
        </xdr:grpSpPr>
        <xdr:sp macro="" textlink="">
          <xdr:nvSpPr>
            <xdr:cNvPr id="4402" name="Oval 22">
              <a:extLst>
                <a:ext uri="{FF2B5EF4-FFF2-40B4-BE49-F238E27FC236}">
                  <a16:creationId xmlns:a16="http://schemas.microsoft.com/office/drawing/2014/main" id="{00000000-0008-0000-0000-0000ED0C0000}"/>
                </a:ext>
              </a:extLst>
            </xdr:cNvPr>
            <xdr:cNvSpPr/>
          </xdr:nvSpPr>
          <xdr:spPr>
            <a:xfrm>
              <a:off x="1981200" y="4543425"/>
              <a:ext cx="504825" cy="504825"/>
            </a:xfrm>
            <a:prstGeom prst="ellipse">
              <a:avLst/>
            </a:prstGeom>
            <a:solidFill>
              <a:sysClr val="window" lastClr="FFFFFF"/>
            </a:solidFill>
            <a:ln w="444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03" name="TextBox 23">
              <a:extLst>
                <a:ext uri="{FF2B5EF4-FFF2-40B4-BE49-F238E27FC236}">
                  <a16:creationId xmlns:a16="http://schemas.microsoft.com/office/drawing/2014/main" id="{00000000-0008-0000-0000-0000EE0C0000}"/>
                </a:ext>
              </a:extLst>
            </xdr:cNvPr>
            <xdr:cNvSpPr txBox="1"/>
          </xdr:nvSpPr>
          <xdr:spPr>
            <a:xfrm>
              <a:off x="2000251" y="4605334"/>
              <a:ext cx="523008"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00B0F0"/>
                  </a:solidFill>
                  <a:latin typeface="+mn-lt"/>
                  <a:ea typeface="+mn-ea"/>
                  <a:cs typeface="+mn-cs"/>
                </a:rPr>
                <a:t>PASO 04</a:t>
              </a:r>
            </a:p>
          </xdr:txBody>
        </xdr:sp>
      </xdr:grpSp>
      <xdr:grpSp>
        <xdr:nvGrpSpPr>
          <xdr:cNvPr id="4404" name="Group 24">
            <a:extLst>
              <a:ext uri="{FF2B5EF4-FFF2-40B4-BE49-F238E27FC236}">
                <a16:creationId xmlns:a16="http://schemas.microsoft.com/office/drawing/2014/main" id="{00000000-0008-0000-0000-0000EF0C0000}"/>
              </a:ext>
            </a:extLst>
          </xdr:cNvPr>
          <xdr:cNvGrpSpPr/>
        </xdr:nvGrpSpPr>
        <xdr:grpSpPr>
          <a:xfrm>
            <a:off x="1872905" y="6187370"/>
            <a:ext cx="404661" cy="392132"/>
            <a:chOff x="1981200" y="4543425"/>
            <a:chExt cx="516366" cy="505552"/>
          </a:xfrm>
        </xdr:grpSpPr>
        <xdr:sp macro="" textlink="">
          <xdr:nvSpPr>
            <xdr:cNvPr id="4405" name="Oval 22">
              <a:extLst>
                <a:ext uri="{FF2B5EF4-FFF2-40B4-BE49-F238E27FC236}">
                  <a16:creationId xmlns:a16="http://schemas.microsoft.com/office/drawing/2014/main" id="{00000000-0008-0000-0000-0000F00C0000}"/>
                </a:ext>
              </a:extLst>
            </xdr:cNvPr>
            <xdr:cNvSpPr/>
          </xdr:nvSpPr>
          <xdr:spPr>
            <a:xfrm>
              <a:off x="1981200" y="4543425"/>
              <a:ext cx="504825" cy="504825"/>
            </a:xfrm>
            <a:prstGeom prst="ellipse">
              <a:avLst/>
            </a:prstGeom>
            <a:solidFill>
              <a:sysClr val="window" lastClr="FFFFFF"/>
            </a:solidFill>
            <a:ln w="444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06" name="TextBox 23">
              <a:extLst>
                <a:ext uri="{FF2B5EF4-FFF2-40B4-BE49-F238E27FC236}">
                  <a16:creationId xmlns:a16="http://schemas.microsoft.com/office/drawing/2014/main" id="{00000000-0008-0000-0000-0000F10C0000}"/>
                </a:ext>
              </a:extLst>
            </xdr:cNvPr>
            <xdr:cNvSpPr txBox="1"/>
          </xdr:nvSpPr>
          <xdr:spPr>
            <a:xfrm>
              <a:off x="1983450" y="4590166"/>
              <a:ext cx="514116" cy="458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00B0F0"/>
                  </a:solidFill>
                  <a:latin typeface="+mn-lt"/>
                  <a:ea typeface="+mn-ea"/>
                  <a:cs typeface="+mn-cs"/>
                </a:rPr>
                <a:t>PASO 03</a:t>
              </a:r>
            </a:p>
          </xdr:txBody>
        </xdr:sp>
      </xdr:grpSp>
      <xdr:grpSp>
        <xdr:nvGrpSpPr>
          <xdr:cNvPr id="4407" name="Group 24">
            <a:extLst>
              <a:ext uri="{FF2B5EF4-FFF2-40B4-BE49-F238E27FC236}">
                <a16:creationId xmlns:a16="http://schemas.microsoft.com/office/drawing/2014/main" id="{00000000-0008-0000-0000-0000F20C0000}"/>
              </a:ext>
            </a:extLst>
          </xdr:cNvPr>
          <xdr:cNvGrpSpPr/>
        </xdr:nvGrpSpPr>
        <xdr:grpSpPr>
          <a:xfrm>
            <a:off x="3960085" y="6798266"/>
            <a:ext cx="411049" cy="424473"/>
            <a:chOff x="1981200" y="4543425"/>
            <a:chExt cx="521096" cy="547247"/>
          </a:xfrm>
        </xdr:grpSpPr>
        <xdr:sp macro="" textlink="">
          <xdr:nvSpPr>
            <xdr:cNvPr id="4408" name="Oval 22">
              <a:extLst>
                <a:ext uri="{FF2B5EF4-FFF2-40B4-BE49-F238E27FC236}">
                  <a16:creationId xmlns:a16="http://schemas.microsoft.com/office/drawing/2014/main" id="{00000000-0008-0000-0000-0000F30C0000}"/>
                </a:ext>
              </a:extLst>
            </xdr:cNvPr>
            <xdr:cNvSpPr/>
          </xdr:nvSpPr>
          <xdr:spPr>
            <a:xfrm>
              <a:off x="1981200" y="4543425"/>
              <a:ext cx="504825" cy="504825"/>
            </a:xfrm>
            <a:prstGeom prst="ellipse">
              <a:avLst/>
            </a:prstGeom>
            <a:solidFill>
              <a:sysClr val="window" lastClr="FFFFFF"/>
            </a:solidFill>
            <a:ln w="4445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09" name="TextBox 23">
              <a:extLst>
                <a:ext uri="{FF2B5EF4-FFF2-40B4-BE49-F238E27FC236}">
                  <a16:creationId xmlns:a16="http://schemas.microsoft.com/office/drawing/2014/main" id="{00000000-0008-0000-0000-0000F40C0000}"/>
                </a:ext>
              </a:extLst>
            </xdr:cNvPr>
            <xdr:cNvSpPr txBox="1"/>
          </xdr:nvSpPr>
          <xdr:spPr>
            <a:xfrm>
              <a:off x="1991904" y="4596869"/>
              <a:ext cx="510392" cy="493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930352"/>
                  </a:solidFill>
                  <a:latin typeface="+mn-lt"/>
                  <a:ea typeface="+mn-ea"/>
                  <a:cs typeface="+mn-cs"/>
                </a:rPr>
                <a:t>PASO 01</a:t>
              </a:r>
            </a:p>
          </xdr:txBody>
        </xdr:sp>
      </xdr:grpSp>
      <xdr:grpSp>
        <xdr:nvGrpSpPr>
          <xdr:cNvPr id="4410" name="Group 24">
            <a:extLst>
              <a:ext uri="{FF2B5EF4-FFF2-40B4-BE49-F238E27FC236}">
                <a16:creationId xmlns:a16="http://schemas.microsoft.com/office/drawing/2014/main" id="{00000000-0008-0000-0000-0000F50C0000}"/>
              </a:ext>
            </a:extLst>
          </xdr:cNvPr>
          <xdr:cNvGrpSpPr/>
        </xdr:nvGrpSpPr>
        <xdr:grpSpPr>
          <a:xfrm>
            <a:off x="4347661" y="6187654"/>
            <a:ext cx="417809" cy="424376"/>
            <a:chOff x="1981200" y="4543425"/>
            <a:chExt cx="533143" cy="547122"/>
          </a:xfrm>
        </xdr:grpSpPr>
        <xdr:sp macro="" textlink="">
          <xdr:nvSpPr>
            <xdr:cNvPr id="4411" name="Oval 22">
              <a:extLst>
                <a:ext uri="{FF2B5EF4-FFF2-40B4-BE49-F238E27FC236}">
                  <a16:creationId xmlns:a16="http://schemas.microsoft.com/office/drawing/2014/main" id="{00000000-0008-0000-0000-0000F60C0000}"/>
                </a:ext>
              </a:extLst>
            </xdr:cNvPr>
            <xdr:cNvSpPr/>
          </xdr:nvSpPr>
          <xdr:spPr>
            <a:xfrm>
              <a:off x="1981200" y="4543425"/>
              <a:ext cx="504825" cy="504825"/>
            </a:xfrm>
            <a:prstGeom prst="ellipse">
              <a:avLst/>
            </a:prstGeom>
            <a:solidFill>
              <a:sysClr val="window" lastClr="FFFFFF"/>
            </a:solidFill>
            <a:ln w="4445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2" name="TextBox 23">
              <a:extLst>
                <a:ext uri="{FF2B5EF4-FFF2-40B4-BE49-F238E27FC236}">
                  <a16:creationId xmlns:a16="http://schemas.microsoft.com/office/drawing/2014/main" id="{00000000-0008-0000-0000-0000F70C0000}"/>
                </a:ext>
              </a:extLst>
            </xdr:cNvPr>
            <xdr:cNvSpPr txBox="1"/>
          </xdr:nvSpPr>
          <xdr:spPr>
            <a:xfrm>
              <a:off x="2010960" y="4605337"/>
              <a:ext cx="503383" cy="485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930352"/>
                  </a:solidFill>
                  <a:latin typeface="+mn-lt"/>
                  <a:ea typeface="+mn-ea"/>
                  <a:cs typeface="+mn-cs"/>
                </a:rPr>
                <a:t>PASO </a:t>
              </a:r>
            </a:p>
            <a:p>
              <a:pPr algn="ctr"/>
              <a:r>
                <a:rPr lang="es-ES" sz="700" b="1" i="0" u="none" strike="noStrike" baseline="0">
                  <a:solidFill>
                    <a:srgbClr val="930352"/>
                  </a:solidFill>
                  <a:latin typeface="+mn-lt"/>
                  <a:ea typeface="+mn-ea"/>
                  <a:cs typeface="+mn-cs"/>
                </a:rPr>
                <a:t>02</a:t>
              </a:r>
            </a:p>
          </xdr:txBody>
        </xdr:sp>
      </xdr:grpSp>
      <xdr:grpSp>
        <xdr:nvGrpSpPr>
          <xdr:cNvPr id="4413" name="Group 24">
            <a:extLst>
              <a:ext uri="{FF2B5EF4-FFF2-40B4-BE49-F238E27FC236}">
                <a16:creationId xmlns:a16="http://schemas.microsoft.com/office/drawing/2014/main" id="{00000000-0008-0000-0000-0000F80C0000}"/>
              </a:ext>
            </a:extLst>
          </xdr:cNvPr>
          <xdr:cNvGrpSpPr/>
        </xdr:nvGrpSpPr>
        <xdr:grpSpPr>
          <a:xfrm>
            <a:off x="5127642" y="6187657"/>
            <a:ext cx="402302" cy="444077"/>
            <a:chOff x="1981200" y="4543425"/>
            <a:chExt cx="509882" cy="572521"/>
          </a:xfrm>
        </xdr:grpSpPr>
        <xdr:sp macro="" textlink="">
          <xdr:nvSpPr>
            <xdr:cNvPr id="4414" name="Oval 22">
              <a:extLst>
                <a:ext uri="{FF2B5EF4-FFF2-40B4-BE49-F238E27FC236}">
                  <a16:creationId xmlns:a16="http://schemas.microsoft.com/office/drawing/2014/main" id="{00000000-0008-0000-0000-0000F90C0000}"/>
                </a:ext>
              </a:extLst>
            </xdr:cNvPr>
            <xdr:cNvSpPr/>
          </xdr:nvSpPr>
          <xdr:spPr>
            <a:xfrm>
              <a:off x="1981200" y="4543425"/>
              <a:ext cx="504825" cy="504825"/>
            </a:xfrm>
            <a:prstGeom prst="ellipse">
              <a:avLst/>
            </a:prstGeom>
            <a:solidFill>
              <a:sysClr val="window" lastClr="FFFFFF"/>
            </a:solidFill>
            <a:ln w="4445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5" name="TextBox 23">
              <a:extLst>
                <a:ext uri="{FF2B5EF4-FFF2-40B4-BE49-F238E27FC236}">
                  <a16:creationId xmlns:a16="http://schemas.microsoft.com/office/drawing/2014/main" id="{00000000-0008-0000-0000-0000FA0C0000}"/>
                </a:ext>
              </a:extLst>
            </xdr:cNvPr>
            <xdr:cNvSpPr txBox="1"/>
          </xdr:nvSpPr>
          <xdr:spPr>
            <a:xfrm>
              <a:off x="1984835" y="4613803"/>
              <a:ext cx="506247" cy="50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930352"/>
                  </a:solidFill>
                  <a:latin typeface="+mn-lt"/>
                  <a:ea typeface="+mn-ea"/>
                  <a:cs typeface="+mn-cs"/>
                </a:rPr>
                <a:t>PASO 03</a:t>
              </a:r>
            </a:p>
          </xdr:txBody>
        </xdr:sp>
      </xdr:grpSp>
      <xdr:grpSp>
        <xdr:nvGrpSpPr>
          <xdr:cNvPr id="4416" name="Group 24">
            <a:extLst>
              <a:ext uri="{FF2B5EF4-FFF2-40B4-BE49-F238E27FC236}">
                <a16:creationId xmlns:a16="http://schemas.microsoft.com/office/drawing/2014/main" id="{00000000-0008-0000-0000-0000FB0C0000}"/>
              </a:ext>
            </a:extLst>
          </xdr:cNvPr>
          <xdr:cNvGrpSpPr/>
        </xdr:nvGrpSpPr>
        <xdr:grpSpPr>
          <a:xfrm>
            <a:off x="5496921" y="6789985"/>
            <a:ext cx="421347" cy="393347"/>
            <a:chOff x="1977633" y="4543425"/>
            <a:chExt cx="533982" cy="507118"/>
          </a:xfrm>
        </xdr:grpSpPr>
        <xdr:sp macro="" textlink="">
          <xdr:nvSpPr>
            <xdr:cNvPr id="4417" name="Oval 22">
              <a:extLst>
                <a:ext uri="{FF2B5EF4-FFF2-40B4-BE49-F238E27FC236}">
                  <a16:creationId xmlns:a16="http://schemas.microsoft.com/office/drawing/2014/main" id="{00000000-0008-0000-0000-0000FC0C0000}"/>
                </a:ext>
              </a:extLst>
            </xdr:cNvPr>
            <xdr:cNvSpPr/>
          </xdr:nvSpPr>
          <xdr:spPr>
            <a:xfrm>
              <a:off x="1981200" y="4543425"/>
              <a:ext cx="504825" cy="504825"/>
            </a:xfrm>
            <a:prstGeom prst="ellipse">
              <a:avLst/>
            </a:prstGeom>
            <a:solidFill>
              <a:sysClr val="window" lastClr="FFFFFF"/>
            </a:solidFill>
            <a:ln w="4445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8" name="TextBox 23">
              <a:extLst>
                <a:ext uri="{FF2B5EF4-FFF2-40B4-BE49-F238E27FC236}">
                  <a16:creationId xmlns:a16="http://schemas.microsoft.com/office/drawing/2014/main" id="{00000000-0008-0000-0000-0000FD0C0000}"/>
                </a:ext>
              </a:extLst>
            </xdr:cNvPr>
            <xdr:cNvSpPr txBox="1"/>
          </xdr:nvSpPr>
          <xdr:spPr>
            <a:xfrm>
              <a:off x="1977633" y="4592399"/>
              <a:ext cx="533982" cy="4581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930352"/>
                  </a:solidFill>
                  <a:latin typeface="+mn-lt"/>
                  <a:ea typeface="+mn-ea"/>
                  <a:cs typeface="+mn-cs"/>
                </a:rPr>
                <a:t>PASO 04</a:t>
              </a:r>
            </a:p>
          </xdr:txBody>
        </xdr:sp>
      </xdr:grpSp>
      <xdr:grpSp>
        <xdr:nvGrpSpPr>
          <xdr:cNvPr id="4419" name="Group 24">
            <a:extLst>
              <a:ext uri="{FF2B5EF4-FFF2-40B4-BE49-F238E27FC236}">
                <a16:creationId xmlns:a16="http://schemas.microsoft.com/office/drawing/2014/main" id="{00000000-0008-0000-0000-0000FE0C0000}"/>
              </a:ext>
            </a:extLst>
          </xdr:cNvPr>
          <xdr:cNvGrpSpPr/>
        </xdr:nvGrpSpPr>
        <xdr:grpSpPr>
          <a:xfrm>
            <a:off x="8868834" y="6783715"/>
            <a:ext cx="420133" cy="398701"/>
            <a:chOff x="1981200" y="4543425"/>
            <a:chExt cx="532447" cy="514021"/>
          </a:xfrm>
        </xdr:grpSpPr>
        <xdr:sp macro="" textlink="">
          <xdr:nvSpPr>
            <xdr:cNvPr id="4420" name="Oval 22">
              <a:extLst>
                <a:ext uri="{FF2B5EF4-FFF2-40B4-BE49-F238E27FC236}">
                  <a16:creationId xmlns:a16="http://schemas.microsoft.com/office/drawing/2014/main" id="{00000000-0008-0000-0000-0000FF0C0000}"/>
                </a:ext>
              </a:extLst>
            </xdr:cNvPr>
            <xdr:cNvSpPr/>
          </xdr:nvSpPr>
          <xdr:spPr>
            <a:xfrm>
              <a:off x="1981200" y="4543425"/>
              <a:ext cx="504825" cy="504825"/>
            </a:xfrm>
            <a:prstGeom prst="ellipse">
              <a:avLst/>
            </a:prstGeom>
            <a:solidFill>
              <a:sysClr val="window" lastClr="FFFFFF"/>
            </a:solidFill>
            <a:ln w="44450">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21" name="TextBox 23">
              <a:extLst>
                <a:ext uri="{FF2B5EF4-FFF2-40B4-BE49-F238E27FC236}">
                  <a16:creationId xmlns:a16="http://schemas.microsoft.com/office/drawing/2014/main" id="{00000000-0008-0000-0000-0000000D0000}"/>
                </a:ext>
              </a:extLst>
            </xdr:cNvPr>
            <xdr:cNvSpPr txBox="1"/>
          </xdr:nvSpPr>
          <xdr:spPr>
            <a:xfrm>
              <a:off x="1988098" y="4613807"/>
              <a:ext cx="525549"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accent4">
                      <a:lumMod val="50000"/>
                    </a:schemeClr>
                  </a:solidFill>
                  <a:latin typeface="+mn-lt"/>
                  <a:ea typeface="+mn-ea"/>
                  <a:cs typeface="+mn-cs"/>
                </a:rPr>
                <a:t>PASO 01</a:t>
              </a:r>
            </a:p>
          </xdr:txBody>
        </xdr:sp>
      </xdr:grpSp>
      <xdr:grpSp>
        <xdr:nvGrpSpPr>
          <xdr:cNvPr id="4422" name="Group 24">
            <a:extLst>
              <a:ext uri="{FF2B5EF4-FFF2-40B4-BE49-F238E27FC236}">
                <a16:creationId xmlns:a16="http://schemas.microsoft.com/office/drawing/2014/main" id="{00000000-0008-0000-0000-0000010D0000}"/>
              </a:ext>
            </a:extLst>
          </xdr:cNvPr>
          <xdr:cNvGrpSpPr/>
        </xdr:nvGrpSpPr>
        <xdr:grpSpPr>
          <a:xfrm>
            <a:off x="9229789" y="6187369"/>
            <a:ext cx="423037" cy="391568"/>
            <a:chOff x="1974063" y="4543425"/>
            <a:chExt cx="539814" cy="504825"/>
          </a:xfrm>
        </xdr:grpSpPr>
        <xdr:sp macro="" textlink="">
          <xdr:nvSpPr>
            <xdr:cNvPr id="4423" name="Oval 22">
              <a:extLst>
                <a:ext uri="{FF2B5EF4-FFF2-40B4-BE49-F238E27FC236}">
                  <a16:creationId xmlns:a16="http://schemas.microsoft.com/office/drawing/2014/main" id="{00000000-0008-0000-0000-0000020D0000}"/>
                </a:ext>
              </a:extLst>
            </xdr:cNvPr>
            <xdr:cNvSpPr/>
          </xdr:nvSpPr>
          <xdr:spPr>
            <a:xfrm>
              <a:off x="1981200" y="4543425"/>
              <a:ext cx="504825" cy="504825"/>
            </a:xfrm>
            <a:prstGeom prst="ellipse">
              <a:avLst/>
            </a:prstGeom>
            <a:solidFill>
              <a:sysClr val="window" lastClr="FFFFFF"/>
            </a:solidFill>
            <a:ln w="44450">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24" name="TextBox 23">
              <a:extLst>
                <a:ext uri="{FF2B5EF4-FFF2-40B4-BE49-F238E27FC236}">
                  <a16:creationId xmlns:a16="http://schemas.microsoft.com/office/drawing/2014/main" id="{00000000-0008-0000-0000-0000030D0000}"/>
                </a:ext>
              </a:extLst>
            </xdr:cNvPr>
            <xdr:cNvSpPr txBox="1"/>
          </xdr:nvSpPr>
          <xdr:spPr>
            <a:xfrm>
              <a:off x="1974063" y="4596869"/>
              <a:ext cx="539814"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accent4">
                      <a:lumMod val="50000"/>
                    </a:schemeClr>
                  </a:solidFill>
                  <a:latin typeface="+mn-lt"/>
                  <a:ea typeface="+mn-ea"/>
                  <a:cs typeface="+mn-cs"/>
                </a:rPr>
                <a:t>PASO 02</a:t>
              </a:r>
            </a:p>
          </xdr:txBody>
        </xdr:sp>
      </xdr:grpSp>
      <xdr:grpSp>
        <xdr:nvGrpSpPr>
          <xdr:cNvPr id="4425" name="Group 24">
            <a:extLst>
              <a:ext uri="{FF2B5EF4-FFF2-40B4-BE49-F238E27FC236}">
                <a16:creationId xmlns:a16="http://schemas.microsoft.com/office/drawing/2014/main" id="{00000000-0008-0000-0000-0000040D0000}"/>
              </a:ext>
            </a:extLst>
          </xdr:cNvPr>
          <xdr:cNvGrpSpPr/>
        </xdr:nvGrpSpPr>
        <xdr:grpSpPr>
          <a:xfrm>
            <a:off x="10048439" y="6187369"/>
            <a:ext cx="413551" cy="391568"/>
            <a:chOff x="1981200" y="4543425"/>
            <a:chExt cx="524104" cy="504825"/>
          </a:xfrm>
        </xdr:grpSpPr>
        <xdr:sp macro="" textlink="">
          <xdr:nvSpPr>
            <xdr:cNvPr id="4426" name="Oval 22">
              <a:extLst>
                <a:ext uri="{FF2B5EF4-FFF2-40B4-BE49-F238E27FC236}">
                  <a16:creationId xmlns:a16="http://schemas.microsoft.com/office/drawing/2014/main" id="{00000000-0008-0000-0000-0000050D0000}"/>
                </a:ext>
              </a:extLst>
            </xdr:cNvPr>
            <xdr:cNvSpPr/>
          </xdr:nvSpPr>
          <xdr:spPr>
            <a:xfrm>
              <a:off x="1981200" y="4543425"/>
              <a:ext cx="504825" cy="504825"/>
            </a:xfrm>
            <a:prstGeom prst="ellipse">
              <a:avLst/>
            </a:prstGeom>
            <a:solidFill>
              <a:sysClr val="window" lastClr="FFFFFF"/>
            </a:solidFill>
            <a:ln w="44450">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27" name="TextBox 23">
              <a:extLst>
                <a:ext uri="{FF2B5EF4-FFF2-40B4-BE49-F238E27FC236}">
                  <a16:creationId xmlns:a16="http://schemas.microsoft.com/office/drawing/2014/main" id="{00000000-0008-0000-0000-0000060D0000}"/>
                </a:ext>
              </a:extLst>
            </xdr:cNvPr>
            <xdr:cNvSpPr txBox="1"/>
          </xdr:nvSpPr>
          <xdr:spPr>
            <a:xfrm>
              <a:off x="1994989" y="4579931"/>
              <a:ext cx="510315"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accent4">
                      <a:lumMod val="50000"/>
                    </a:schemeClr>
                  </a:solidFill>
                  <a:latin typeface="+mn-lt"/>
                  <a:ea typeface="+mn-ea"/>
                  <a:cs typeface="+mn-cs"/>
                </a:rPr>
                <a:t>PASO 03</a:t>
              </a:r>
            </a:p>
          </xdr:txBody>
        </xdr:sp>
      </xdr:grpSp>
      <xdr:grpSp>
        <xdr:nvGrpSpPr>
          <xdr:cNvPr id="4428" name="Group 24">
            <a:extLst>
              <a:ext uri="{FF2B5EF4-FFF2-40B4-BE49-F238E27FC236}">
                <a16:creationId xmlns:a16="http://schemas.microsoft.com/office/drawing/2014/main" id="{00000000-0008-0000-0000-0000070D0000}"/>
              </a:ext>
            </a:extLst>
          </xdr:cNvPr>
          <xdr:cNvGrpSpPr/>
        </xdr:nvGrpSpPr>
        <xdr:grpSpPr>
          <a:xfrm>
            <a:off x="10322657" y="6795426"/>
            <a:ext cx="433788" cy="405270"/>
            <a:chOff x="1930520" y="4526487"/>
            <a:chExt cx="549752" cy="522490"/>
          </a:xfrm>
        </xdr:grpSpPr>
        <xdr:sp macro="" textlink="">
          <xdr:nvSpPr>
            <xdr:cNvPr id="4429" name="Oval 22">
              <a:extLst>
                <a:ext uri="{FF2B5EF4-FFF2-40B4-BE49-F238E27FC236}">
                  <a16:creationId xmlns:a16="http://schemas.microsoft.com/office/drawing/2014/main" id="{00000000-0008-0000-0000-0000080D0000}"/>
                </a:ext>
              </a:extLst>
            </xdr:cNvPr>
            <xdr:cNvSpPr/>
          </xdr:nvSpPr>
          <xdr:spPr>
            <a:xfrm>
              <a:off x="1947827" y="4526487"/>
              <a:ext cx="504825" cy="504825"/>
            </a:xfrm>
            <a:prstGeom prst="ellipse">
              <a:avLst/>
            </a:prstGeom>
            <a:solidFill>
              <a:sysClr val="window" lastClr="FFFFFF"/>
            </a:solidFill>
            <a:ln w="44450">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30" name="TextBox 23">
              <a:extLst>
                <a:ext uri="{FF2B5EF4-FFF2-40B4-BE49-F238E27FC236}">
                  <a16:creationId xmlns:a16="http://schemas.microsoft.com/office/drawing/2014/main" id="{00000000-0008-0000-0000-0000090D0000}"/>
                </a:ext>
              </a:extLst>
            </xdr:cNvPr>
            <xdr:cNvSpPr txBox="1"/>
          </xdr:nvSpPr>
          <xdr:spPr>
            <a:xfrm>
              <a:off x="1930520" y="4605338"/>
              <a:ext cx="549752"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accent4">
                      <a:lumMod val="50000"/>
                    </a:schemeClr>
                  </a:solidFill>
                  <a:latin typeface="+mn-lt"/>
                  <a:ea typeface="+mn-ea"/>
                  <a:cs typeface="+mn-cs"/>
                </a:rPr>
                <a:t>PASO 04</a:t>
              </a:r>
            </a:p>
          </xdr:txBody>
        </xdr:sp>
      </xdr:grpSp>
      <xdr:grpSp>
        <xdr:nvGrpSpPr>
          <xdr:cNvPr id="4431" name="Group 149">
            <a:extLst>
              <a:ext uri="{FF2B5EF4-FFF2-40B4-BE49-F238E27FC236}">
                <a16:creationId xmlns:a16="http://schemas.microsoft.com/office/drawing/2014/main" id="{00000000-0008-0000-0000-00000A0D0000}"/>
              </a:ext>
            </a:extLst>
          </xdr:cNvPr>
          <xdr:cNvGrpSpPr/>
        </xdr:nvGrpSpPr>
        <xdr:grpSpPr>
          <a:xfrm>
            <a:off x="9857421" y="7554184"/>
            <a:ext cx="524873" cy="471951"/>
            <a:chOff x="11353546" y="5730286"/>
            <a:chExt cx="805866" cy="727016"/>
          </a:xfrm>
        </xdr:grpSpPr>
        <xdr:sp macro="" textlink="">
          <xdr:nvSpPr>
            <xdr:cNvPr id="4432" name="Graphic 2">
              <a:extLst>
                <a:ext uri="{FF2B5EF4-FFF2-40B4-BE49-F238E27FC236}">
                  <a16:creationId xmlns:a16="http://schemas.microsoft.com/office/drawing/2014/main" id="{00000000-0008-0000-0000-00000B0D0000}"/>
                </a:ext>
              </a:extLst>
            </xdr:cNvPr>
            <xdr:cNvSpPr/>
          </xdr:nvSpPr>
          <xdr:spPr>
            <a:xfrm>
              <a:off x="11353546" y="5730286"/>
              <a:ext cx="805866" cy="727016"/>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chemeClr val="bg1"/>
            </a:solidFill>
            <a:ln w="38100" cap="flat">
              <a:solidFill>
                <a:srgbClr val="930352"/>
              </a:solidFill>
              <a:prstDash val="solid"/>
              <a:miter/>
            </a:ln>
          </xdr:spPr>
          <xdr:txBody>
            <a:bodyPr rtlCol="0" anchor="ctr"/>
            <a:lstStyle/>
            <a:p>
              <a:endParaRPr lang="en-US"/>
            </a:p>
          </xdr:txBody>
        </xdr:sp>
        <xdr:sp macro="" textlink="">
          <xdr:nvSpPr>
            <xdr:cNvPr id="4433" name="TextBox 37">
              <a:extLst>
                <a:ext uri="{FF2B5EF4-FFF2-40B4-BE49-F238E27FC236}">
                  <a16:creationId xmlns:a16="http://schemas.microsoft.com/office/drawing/2014/main" id="{00000000-0008-0000-0000-00000C0D0000}"/>
                </a:ext>
              </a:extLst>
            </xdr:cNvPr>
            <xdr:cNvSpPr txBox="1"/>
          </xdr:nvSpPr>
          <xdr:spPr>
            <a:xfrm>
              <a:off x="11447477" y="5906841"/>
              <a:ext cx="635277" cy="533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700" b="1" i="0" u="none" strike="noStrike" baseline="0">
                  <a:solidFill>
                    <a:srgbClr val="930352"/>
                  </a:solidFill>
                  <a:latin typeface="+mn-lt"/>
                  <a:ea typeface="+mn-ea"/>
                  <a:cs typeface="+mn-cs"/>
                </a:rPr>
                <a:t>Resultado</a:t>
              </a:r>
            </a:p>
          </xdr:txBody>
        </xdr:sp>
        <xdr:pic>
          <xdr:nvPicPr>
            <xdr:cNvPr id="4434" name="Graphic 4" descr="Bullseye with solid fill">
              <a:extLst>
                <a:ext uri="{FF2B5EF4-FFF2-40B4-BE49-F238E27FC236}">
                  <a16:creationId xmlns:a16="http://schemas.microsoft.com/office/drawing/2014/main" id="{00000000-0008-0000-0000-00000D0D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11613928" y="5848478"/>
              <a:ext cx="278735" cy="280130"/>
            </a:xfrm>
            <a:prstGeom prst="rect">
              <a:avLst/>
            </a:prstGeom>
          </xdr:spPr>
        </xdr:pic>
      </xdr:grpSp>
      <xdr:sp macro="" textlink="">
        <xdr:nvSpPr>
          <xdr:cNvPr id="4435" name="TextBox 34">
            <a:extLst>
              <a:ext uri="{FF2B5EF4-FFF2-40B4-BE49-F238E27FC236}">
                <a16:creationId xmlns:a16="http://schemas.microsoft.com/office/drawing/2014/main" id="{00000000-0008-0000-0000-00000E0D0000}"/>
              </a:ext>
            </a:extLst>
          </xdr:cNvPr>
          <xdr:cNvSpPr txBox="1"/>
        </xdr:nvSpPr>
        <xdr:spPr>
          <a:xfrm>
            <a:off x="1870357" y="7961722"/>
            <a:ext cx="670552"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EXPOSICIÓN AL PELIGRO</a:t>
            </a:r>
          </a:p>
        </xdr:txBody>
      </xdr:sp>
      <xdr:sp macro="" textlink="">
        <xdr:nvSpPr>
          <xdr:cNvPr id="4436" name="TextBox 34">
            <a:extLst>
              <a:ext uri="{FF2B5EF4-FFF2-40B4-BE49-F238E27FC236}">
                <a16:creationId xmlns:a16="http://schemas.microsoft.com/office/drawing/2014/main" id="{00000000-0008-0000-0000-00000F0D0000}"/>
              </a:ext>
            </a:extLst>
          </xdr:cNvPr>
          <xdr:cNvSpPr txBox="1"/>
        </xdr:nvSpPr>
        <xdr:spPr>
          <a:xfrm>
            <a:off x="788188" y="6918115"/>
            <a:ext cx="722101" cy="42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SENSIBILIDAD</a:t>
            </a:r>
          </a:p>
        </xdr:txBody>
      </xdr:sp>
      <xdr:sp macro="" textlink="">
        <xdr:nvSpPr>
          <xdr:cNvPr id="4437" name="TextBox 34">
            <a:extLst>
              <a:ext uri="{FF2B5EF4-FFF2-40B4-BE49-F238E27FC236}">
                <a16:creationId xmlns:a16="http://schemas.microsoft.com/office/drawing/2014/main" id="{00000000-0008-0000-0000-0000100D0000}"/>
              </a:ext>
            </a:extLst>
          </xdr:cNvPr>
          <xdr:cNvSpPr txBox="1"/>
        </xdr:nvSpPr>
        <xdr:spPr>
          <a:xfrm>
            <a:off x="1502019" y="5808246"/>
            <a:ext cx="738636"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RIESGOS</a:t>
            </a:r>
          </a:p>
        </xdr:txBody>
      </xdr:sp>
      <xdr:sp macro="" textlink="">
        <xdr:nvSpPr>
          <xdr:cNvPr id="4438" name="TextBox 34">
            <a:extLst>
              <a:ext uri="{FF2B5EF4-FFF2-40B4-BE49-F238E27FC236}">
                <a16:creationId xmlns:a16="http://schemas.microsoft.com/office/drawing/2014/main" id="{00000000-0008-0000-0000-0000110D0000}"/>
              </a:ext>
            </a:extLst>
          </xdr:cNvPr>
          <xdr:cNvSpPr txBox="1"/>
        </xdr:nvSpPr>
        <xdr:spPr>
          <a:xfrm>
            <a:off x="2308597" y="5791680"/>
            <a:ext cx="1200093" cy="389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MEDIDAS DE ADAPTACIÓN</a:t>
            </a:r>
          </a:p>
          <a:p>
            <a:pPr algn="ctr"/>
            <a:r>
              <a:rPr lang="es-ES" sz="600" b="1" i="0" u="none" strike="noStrike" baseline="0">
                <a:solidFill>
                  <a:schemeClr val="bg1"/>
                </a:solidFill>
                <a:latin typeface="+mn-lt"/>
                <a:ea typeface="+mn-ea"/>
                <a:cs typeface="+mn-cs"/>
              </a:rPr>
              <a:t>(para peligros relacionados con la agua)</a:t>
            </a:r>
          </a:p>
        </xdr:txBody>
      </xdr:sp>
      <xdr:sp macro="" textlink="">
        <xdr:nvSpPr>
          <xdr:cNvPr id="4439" name="TextBox 34">
            <a:extLst>
              <a:ext uri="{FF2B5EF4-FFF2-40B4-BE49-F238E27FC236}">
                <a16:creationId xmlns:a16="http://schemas.microsoft.com/office/drawing/2014/main" id="{00000000-0008-0000-0000-0000120D0000}"/>
              </a:ext>
            </a:extLst>
          </xdr:cNvPr>
          <xdr:cNvSpPr txBox="1"/>
        </xdr:nvSpPr>
        <xdr:spPr>
          <a:xfrm>
            <a:off x="3449438" y="6487418"/>
            <a:ext cx="663406"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EXPOSICIÓN AL PELIGRO</a:t>
            </a:r>
          </a:p>
        </xdr:txBody>
      </xdr:sp>
      <xdr:sp macro="" textlink="">
        <xdr:nvSpPr>
          <xdr:cNvPr id="4440" name="TextBox 34">
            <a:extLst>
              <a:ext uri="{FF2B5EF4-FFF2-40B4-BE49-F238E27FC236}">
                <a16:creationId xmlns:a16="http://schemas.microsoft.com/office/drawing/2014/main" id="{00000000-0008-0000-0000-0000130D0000}"/>
              </a:ext>
            </a:extLst>
          </xdr:cNvPr>
          <xdr:cNvSpPr txBox="1"/>
        </xdr:nvSpPr>
        <xdr:spPr>
          <a:xfrm>
            <a:off x="4195530" y="5816528"/>
            <a:ext cx="724821" cy="42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SENSIBILIDAD</a:t>
            </a:r>
          </a:p>
        </xdr:txBody>
      </xdr:sp>
      <xdr:sp macro="" textlink="">
        <xdr:nvSpPr>
          <xdr:cNvPr id="4441" name="TextBox 34">
            <a:extLst>
              <a:ext uri="{FF2B5EF4-FFF2-40B4-BE49-F238E27FC236}">
                <a16:creationId xmlns:a16="http://schemas.microsoft.com/office/drawing/2014/main" id="{00000000-0008-0000-0000-0000140D0000}"/>
              </a:ext>
            </a:extLst>
          </xdr:cNvPr>
          <xdr:cNvSpPr txBox="1"/>
        </xdr:nvSpPr>
        <xdr:spPr>
          <a:xfrm>
            <a:off x="4966193" y="5808246"/>
            <a:ext cx="738637"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RIESGOS</a:t>
            </a:r>
          </a:p>
        </xdr:txBody>
      </xdr:sp>
      <xdr:sp macro="" textlink="">
        <xdr:nvSpPr>
          <xdr:cNvPr id="4442" name="TextBox 34">
            <a:extLst>
              <a:ext uri="{FF2B5EF4-FFF2-40B4-BE49-F238E27FC236}">
                <a16:creationId xmlns:a16="http://schemas.microsoft.com/office/drawing/2014/main" id="{00000000-0008-0000-0000-0000150D0000}"/>
              </a:ext>
            </a:extLst>
          </xdr:cNvPr>
          <xdr:cNvSpPr txBox="1"/>
        </xdr:nvSpPr>
        <xdr:spPr>
          <a:xfrm>
            <a:off x="5164642" y="7274265"/>
            <a:ext cx="821324" cy="61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MEDIDAS DE ADAPTACIÓN </a:t>
            </a:r>
          </a:p>
          <a:p>
            <a:pPr algn="ctr"/>
            <a:r>
              <a:rPr lang="es-ES" sz="600" b="1" i="0" u="none" strike="noStrike" baseline="0">
                <a:solidFill>
                  <a:schemeClr val="bg1"/>
                </a:solidFill>
                <a:latin typeface="+mn-lt"/>
                <a:ea typeface="+mn-ea"/>
                <a:cs typeface="+mn-cs"/>
              </a:rPr>
              <a:t>(para peligros relacionados con la temperatura)</a:t>
            </a:r>
          </a:p>
        </xdr:txBody>
      </xdr:sp>
      <xdr:sp macro="" textlink="">
        <xdr:nvSpPr>
          <xdr:cNvPr id="4443" name="TextBox 34">
            <a:extLst>
              <a:ext uri="{FF2B5EF4-FFF2-40B4-BE49-F238E27FC236}">
                <a16:creationId xmlns:a16="http://schemas.microsoft.com/office/drawing/2014/main" id="{00000000-0008-0000-0000-0000160D0000}"/>
              </a:ext>
            </a:extLst>
          </xdr:cNvPr>
          <xdr:cNvSpPr txBox="1"/>
        </xdr:nvSpPr>
        <xdr:spPr>
          <a:xfrm>
            <a:off x="9038140" y="5816528"/>
            <a:ext cx="722100" cy="42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SENSIBILIDAD</a:t>
            </a:r>
          </a:p>
        </xdr:txBody>
      </xdr:sp>
      <xdr:sp macro="" textlink="">
        <xdr:nvSpPr>
          <xdr:cNvPr id="4444" name="TextBox 34">
            <a:extLst>
              <a:ext uri="{FF2B5EF4-FFF2-40B4-BE49-F238E27FC236}">
                <a16:creationId xmlns:a16="http://schemas.microsoft.com/office/drawing/2014/main" id="{00000000-0008-0000-0000-0000170D0000}"/>
              </a:ext>
            </a:extLst>
          </xdr:cNvPr>
          <xdr:cNvSpPr txBox="1"/>
        </xdr:nvSpPr>
        <xdr:spPr>
          <a:xfrm>
            <a:off x="9837379" y="5808246"/>
            <a:ext cx="738636"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RIESGOS</a:t>
            </a:r>
          </a:p>
        </xdr:txBody>
      </xdr:sp>
      <xdr:sp macro="" textlink="">
        <xdr:nvSpPr>
          <xdr:cNvPr id="4445" name="TextBox 34">
            <a:extLst>
              <a:ext uri="{FF2B5EF4-FFF2-40B4-BE49-F238E27FC236}">
                <a16:creationId xmlns:a16="http://schemas.microsoft.com/office/drawing/2014/main" id="{00000000-0008-0000-0000-0000180D0000}"/>
              </a:ext>
            </a:extLst>
          </xdr:cNvPr>
          <xdr:cNvSpPr txBox="1"/>
        </xdr:nvSpPr>
        <xdr:spPr>
          <a:xfrm>
            <a:off x="10774463" y="6827005"/>
            <a:ext cx="821324" cy="61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bg1"/>
                </a:solidFill>
                <a:latin typeface="+mn-lt"/>
                <a:ea typeface="+mn-ea"/>
                <a:cs typeface="+mn-cs"/>
              </a:rPr>
              <a:t>MEDIDAS DE ADAPTACIÓN </a:t>
            </a:r>
          </a:p>
          <a:p>
            <a:pPr algn="ctr"/>
            <a:r>
              <a:rPr lang="es-ES" sz="600" b="1" i="0" u="none" strike="noStrike" baseline="0">
                <a:solidFill>
                  <a:schemeClr val="bg1"/>
                </a:solidFill>
                <a:latin typeface="+mn-lt"/>
                <a:ea typeface="+mn-ea"/>
                <a:cs typeface="+mn-cs"/>
              </a:rPr>
              <a:t>(para peligros relacionados con el suelo)</a:t>
            </a:r>
          </a:p>
        </xdr:txBody>
      </xdr:sp>
      <xdr:grpSp>
        <xdr:nvGrpSpPr>
          <xdr:cNvPr id="4446" name="Group 46">
            <a:extLst>
              <a:ext uri="{FF2B5EF4-FFF2-40B4-BE49-F238E27FC236}">
                <a16:creationId xmlns:a16="http://schemas.microsoft.com/office/drawing/2014/main" id="{AC8163DD-2BB6-6FAD-3C62-5B0E2DBCCEAC}"/>
              </a:ext>
            </a:extLst>
          </xdr:cNvPr>
          <xdr:cNvGrpSpPr/>
        </xdr:nvGrpSpPr>
        <xdr:grpSpPr>
          <a:xfrm>
            <a:off x="6930404" y="6613186"/>
            <a:ext cx="960403" cy="861119"/>
            <a:chOff x="9752593" y="5712830"/>
            <a:chExt cx="954513" cy="861119"/>
          </a:xfrm>
        </xdr:grpSpPr>
        <xdr:sp macro="" textlink="">
          <xdr:nvSpPr>
            <xdr:cNvPr id="4447" name="Graphic 2">
              <a:extLst>
                <a:ext uri="{FF2B5EF4-FFF2-40B4-BE49-F238E27FC236}">
                  <a16:creationId xmlns:a16="http://schemas.microsoft.com/office/drawing/2014/main" id="{76B8469F-48C7-FAC3-3E01-8A5807F20400}"/>
                </a:ext>
              </a:extLst>
            </xdr:cNvPr>
            <xdr:cNvSpPr/>
          </xdr:nvSpPr>
          <xdr:spPr>
            <a:xfrm>
              <a:off x="9752593" y="5712830"/>
              <a:ext cx="954513" cy="861119"/>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rgbClr val="8C8C8C"/>
            </a:solidFill>
            <a:ln w="9525" cap="flat">
              <a:noFill/>
              <a:prstDash val="solid"/>
              <a:miter/>
            </a:ln>
          </xdr:spPr>
          <xdr:txBody>
            <a:bodyPr rtlCol="0" anchor="ctr"/>
            <a:lstStyle/>
            <a:p>
              <a:endParaRPr lang="en-US"/>
            </a:p>
          </xdr:txBody>
        </xdr:sp>
        <xdr:sp macro="" textlink="">
          <xdr:nvSpPr>
            <xdr:cNvPr id="4448" name="TextBox 37">
              <a:extLst>
                <a:ext uri="{FF2B5EF4-FFF2-40B4-BE49-F238E27FC236}">
                  <a16:creationId xmlns:a16="http://schemas.microsoft.com/office/drawing/2014/main" id="{05F4EF67-0A26-D021-0D5F-089EA4EAF592}"/>
                </a:ext>
              </a:extLst>
            </xdr:cNvPr>
            <xdr:cNvSpPr txBox="1"/>
          </xdr:nvSpPr>
          <xdr:spPr>
            <a:xfrm>
              <a:off x="9847111" y="6056685"/>
              <a:ext cx="769102" cy="41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800" b="1" i="0" u="none" strike="noStrike" baseline="0">
                  <a:solidFill>
                    <a:schemeClr val="bg1"/>
                  </a:solidFill>
                  <a:latin typeface="+mn-lt"/>
                  <a:ea typeface="+mn-ea"/>
                  <a:cs typeface="+mn-cs"/>
                </a:rPr>
                <a:t>Vientos</a:t>
              </a:r>
            </a:p>
            <a:p>
              <a:pPr algn="ctr"/>
              <a:r>
                <a:rPr lang="es-ES" sz="800" b="1" i="0" u="none" strike="noStrike" baseline="0">
                  <a:solidFill>
                    <a:schemeClr val="bg1"/>
                  </a:solidFill>
                  <a:latin typeface="+mn-lt"/>
                  <a:ea typeface="+mn-ea"/>
                  <a:cs typeface="+mn-cs"/>
                </a:rPr>
                <a:t>extremos</a:t>
              </a:r>
            </a:p>
          </xdr:txBody>
        </xdr:sp>
        <xdr:pic>
          <xdr:nvPicPr>
            <xdr:cNvPr id="4449" name="Graphic 4" descr="Windy with solid fill">
              <a:extLst>
                <a:ext uri="{FF2B5EF4-FFF2-40B4-BE49-F238E27FC236}">
                  <a16:creationId xmlns:a16="http://schemas.microsoft.com/office/drawing/2014/main" id="{3AA9A724-1EF0-E875-C0A7-0E2D95A7A7C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rcRect/>
            <a:stretch/>
          </xdr:blipFill>
          <xdr:spPr>
            <a:xfrm>
              <a:off x="10068239" y="5810273"/>
              <a:ext cx="340389" cy="342701"/>
            </a:xfrm>
            <a:prstGeom prst="rect">
              <a:avLst/>
            </a:prstGeom>
          </xdr:spPr>
        </xdr:pic>
      </xdr:grpSp>
      <xdr:grpSp>
        <xdr:nvGrpSpPr>
          <xdr:cNvPr id="4450" name="Group 24">
            <a:extLst>
              <a:ext uri="{FF2B5EF4-FFF2-40B4-BE49-F238E27FC236}">
                <a16:creationId xmlns:a16="http://schemas.microsoft.com/office/drawing/2014/main" id="{6CA6A262-0166-F8B3-1E7E-F6F0CDE61521}"/>
              </a:ext>
            </a:extLst>
          </xdr:cNvPr>
          <xdr:cNvGrpSpPr/>
        </xdr:nvGrpSpPr>
        <xdr:grpSpPr>
          <a:xfrm>
            <a:off x="6437943" y="6798264"/>
            <a:ext cx="401057" cy="431041"/>
            <a:chOff x="1981200" y="4543425"/>
            <a:chExt cx="508428" cy="555715"/>
          </a:xfrm>
        </xdr:grpSpPr>
        <xdr:sp macro="" textlink="">
          <xdr:nvSpPr>
            <xdr:cNvPr id="4451" name="Oval 22">
              <a:extLst>
                <a:ext uri="{FF2B5EF4-FFF2-40B4-BE49-F238E27FC236}">
                  <a16:creationId xmlns:a16="http://schemas.microsoft.com/office/drawing/2014/main" id="{394363CC-471E-2E2E-25BA-648835054ECB}"/>
                </a:ext>
              </a:extLst>
            </xdr:cNvPr>
            <xdr:cNvSpPr/>
          </xdr:nvSpPr>
          <xdr:spPr>
            <a:xfrm>
              <a:off x="1981200" y="4543425"/>
              <a:ext cx="504825" cy="504825"/>
            </a:xfrm>
            <a:prstGeom prst="ellipse">
              <a:avLst/>
            </a:prstGeom>
            <a:solidFill>
              <a:sysClr val="window" lastClr="FFFFFF"/>
            </a:solidFill>
            <a:ln w="44450">
              <a:solidFill>
                <a:srgbClr val="8C8C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52" name="TextBox 23">
              <a:extLst>
                <a:ext uri="{FF2B5EF4-FFF2-40B4-BE49-F238E27FC236}">
                  <a16:creationId xmlns:a16="http://schemas.microsoft.com/office/drawing/2014/main" id="{4CD43FAC-7527-C2D5-AEFD-0F022AA8BE62}"/>
                </a:ext>
              </a:extLst>
            </xdr:cNvPr>
            <xdr:cNvSpPr txBox="1"/>
          </xdr:nvSpPr>
          <xdr:spPr>
            <a:xfrm>
              <a:off x="1981736" y="4605337"/>
              <a:ext cx="507892" cy="493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8C8C8C"/>
                  </a:solidFill>
                  <a:latin typeface="+mn-lt"/>
                  <a:ea typeface="+mn-ea"/>
                  <a:cs typeface="+mn-cs"/>
                </a:rPr>
                <a:t>PASO 01</a:t>
              </a:r>
            </a:p>
          </xdr:txBody>
        </xdr:sp>
      </xdr:grpSp>
      <xdr:grpSp>
        <xdr:nvGrpSpPr>
          <xdr:cNvPr id="4453" name="Group 24">
            <a:extLst>
              <a:ext uri="{FF2B5EF4-FFF2-40B4-BE49-F238E27FC236}">
                <a16:creationId xmlns:a16="http://schemas.microsoft.com/office/drawing/2014/main" id="{9C05835D-2ED1-5A0F-1B64-FCBA74E6D6AB}"/>
              </a:ext>
            </a:extLst>
          </xdr:cNvPr>
          <xdr:cNvGrpSpPr/>
        </xdr:nvGrpSpPr>
        <xdr:grpSpPr>
          <a:xfrm>
            <a:off x="6825522" y="6187654"/>
            <a:ext cx="417809" cy="424376"/>
            <a:chOff x="1981200" y="4543425"/>
            <a:chExt cx="533143" cy="547122"/>
          </a:xfrm>
        </xdr:grpSpPr>
        <xdr:sp macro="" textlink="">
          <xdr:nvSpPr>
            <xdr:cNvPr id="4454" name="Oval 22">
              <a:extLst>
                <a:ext uri="{FF2B5EF4-FFF2-40B4-BE49-F238E27FC236}">
                  <a16:creationId xmlns:a16="http://schemas.microsoft.com/office/drawing/2014/main" id="{B96E8AA0-CB6C-4A93-CA1E-A538CD942ED5}"/>
                </a:ext>
              </a:extLst>
            </xdr:cNvPr>
            <xdr:cNvSpPr/>
          </xdr:nvSpPr>
          <xdr:spPr>
            <a:xfrm>
              <a:off x="1981200" y="4543425"/>
              <a:ext cx="504825" cy="504825"/>
            </a:xfrm>
            <a:prstGeom prst="ellipse">
              <a:avLst/>
            </a:prstGeom>
            <a:solidFill>
              <a:sysClr val="window" lastClr="FFFFFF"/>
            </a:solidFill>
            <a:ln w="44450">
              <a:solidFill>
                <a:srgbClr val="8C8C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55" name="TextBox 23">
              <a:extLst>
                <a:ext uri="{FF2B5EF4-FFF2-40B4-BE49-F238E27FC236}">
                  <a16:creationId xmlns:a16="http://schemas.microsoft.com/office/drawing/2014/main" id="{604DE662-1F81-8C95-4D6C-2AD8B2156074}"/>
                </a:ext>
              </a:extLst>
            </xdr:cNvPr>
            <xdr:cNvSpPr txBox="1"/>
          </xdr:nvSpPr>
          <xdr:spPr>
            <a:xfrm>
              <a:off x="1986189" y="4605337"/>
              <a:ext cx="528154" cy="485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8C8C8C"/>
                  </a:solidFill>
                  <a:latin typeface="+mn-lt"/>
                  <a:ea typeface="+mn-ea"/>
                  <a:cs typeface="+mn-cs"/>
                </a:rPr>
                <a:t>PASO </a:t>
              </a:r>
            </a:p>
            <a:p>
              <a:pPr algn="ctr"/>
              <a:r>
                <a:rPr lang="es-ES" sz="700" b="1" i="0" u="none" strike="noStrike" baseline="0">
                  <a:solidFill>
                    <a:srgbClr val="8C8C8C"/>
                  </a:solidFill>
                  <a:latin typeface="+mn-lt"/>
                  <a:ea typeface="+mn-ea"/>
                  <a:cs typeface="+mn-cs"/>
                </a:rPr>
                <a:t>02</a:t>
              </a:r>
            </a:p>
          </xdr:txBody>
        </xdr:sp>
      </xdr:grpSp>
      <xdr:grpSp>
        <xdr:nvGrpSpPr>
          <xdr:cNvPr id="4456" name="Group 24">
            <a:extLst>
              <a:ext uri="{FF2B5EF4-FFF2-40B4-BE49-F238E27FC236}">
                <a16:creationId xmlns:a16="http://schemas.microsoft.com/office/drawing/2014/main" id="{818022E8-5A0C-806F-F996-31214405A73A}"/>
              </a:ext>
            </a:extLst>
          </xdr:cNvPr>
          <xdr:cNvGrpSpPr/>
        </xdr:nvGrpSpPr>
        <xdr:grpSpPr>
          <a:xfrm>
            <a:off x="7605503" y="6187657"/>
            <a:ext cx="402302" cy="444077"/>
            <a:chOff x="1981200" y="4543425"/>
            <a:chExt cx="509882" cy="572521"/>
          </a:xfrm>
        </xdr:grpSpPr>
        <xdr:sp macro="" textlink="">
          <xdr:nvSpPr>
            <xdr:cNvPr id="4457" name="Oval 22">
              <a:extLst>
                <a:ext uri="{FF2B5EF4-FFF2-40B4-BE49-F238E27FC236}">
                  <a16:creationId xmlns:a16="http://schemas.microsoft.com/office/drawing/2014/main" id="{699BEC6A-BD5D-9313-908D-250215E5AD01}"/>
                </a:ext>
              </a:extLst>
            </xdr:cNvPr>
            <xdr:cNvSpPr/>
          </xdr:nvSpPr>
          <xdr:spPr>
            <a:xfrm>
              <a:off x="1981200" y="4543425"/>
              <a:ext cx="504825" cy="504825"/>
            </a:xfrm>
            <a:prstGeom prst="ellipse">
              <a:avLst/>
            </a:prstGeom>
            <a:solidFill>
              <a:sysClr val="window" lastClr="FFFFFF"/>
            </a:solidFill>
            <a:ln w="44450">
              <a:solidFill>
                <a:srgbClr val="8C8C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58" name="TextBox 23">
              <a:extLst>
                <a:ext uri="{FF2B5EF4-FFF2-40B4-BE49-F238E27FC236}">
                  <a16:creationId xmlns:a16="http://schemas.microsoft.com/office/drawing/2014/main" id="{F4B8ED07-2157-F61B-88DF-7B15721B6E73}"/>
                </a:ext>
              </a:extLst>
            </xdr:cNvPr>
            <xdr:cNvSpPr txBox="1"/>
          </xdr:nvSpPr>
          <xdr:spPr>
            <a:xfrm>
              <a:off x="1984835" y="4613803"/>
              <a:ext cx="506247" cy="50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8C8C8C"/>
                  </a:solidFill>
                  <a:latin typeface="+mn-lt"/>
                  <a:ea typeface="+mn-ea"/>
                  <a:cs typeface="+mn-cs"/>
                </a:rPr>
                <a:t>PASO 03</a:t>
              </a:r>
            </a:p>
          </xdr:txBody>
        </xdr:sp>
      </xdr:grpSp>
      <xdr:grpSp>
        <xdr:nvGrpSpPr>
          <xdr:cNvPr id="4459" name="Group 24">
            <a:extLst>
              <a:ext uri="{FF2B5EF4-FFF2-40B4-BE49-F238E27FC236}">
                <a16:creationId xmlns:a16="http://schemas.microsoft.com/office/drawing/2014/main" id="{C720BAF6-6DD2-4E9F-B79D-4AE72664E153}"/>
              </a:ext>
            </a:extLst>
          </xdr:cNvPr>
          <xdr:cNvGrpSpPr/>
        </xdr:nvGrpSpPr>
        <xdr:grpSpPr>
          <a:xfrm>
            <a:off x="7978529" y="6789983"/>
            <a:ext cx="397406" cy="419622"/>
            <a:chOff x="1978918" y="4543425"/>
            <a:chExt cx="507107" cy="540993"/>
          </a:xfrm>
        </xdr:grpSpPr>
        <xdr:sp macro="" textlink="">
          <xdr:nvSpPr>
            <xdr:cNvPr id="4460" name="Oval 22">
              <a:extLst>
                <a:ext uri="{FF2B5EF4-FFF2-40B4-BE49-F238E27FC236}">
                  <a16:creationId xmlns:a16="http://schemas.microsoft.com/office/drawing/2014/main" id="{C0870A32-3962-DC69-4B30-B1A4CB091EF4}"/>
                </a:ext>
              </a:extLst>
            </xdr:cNvPr>
            <xdr:cNvSpPr/>
          </xdr:nvSpPr>
          <xdr:spPr>
            <a:xfrm>
              <a:off x="1981200" y="4543425"/>
              <a:ext cx="504825" cy="504825"/>
            </a:xfrm>
            <a:prstGeom prst="ellipse">
              <a:avLst/>
            </a:prstGeom>
            <a:solidFill>
              <a:sysClr val="window" lastClr="FFFFFF"/>
            </a:solidFill>
            <a:ln w="44450">
              <a:solidFill>
                <a:srgbClr val="8C8C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61" name="TextBox 23">
              <a:extLst>
                <a:ext uri="{FF2B5EF4-FFF2-40B4-BE49-F238E27FC236}">
                  <a16:creationId xmlns:a16="http://schemas.microsoft.com/office/drawing/2014/main" id="{E87B0B03-3C92-1D07-6516-1FE5052906D3}"/>
                </a:ext>
              </a:extLst>
            </xdr:cNvPr>
            <xdr:cNvSpPr txBox="1"/>
          </xdr:nvSpPr>
          <xdr:spPr>
            <a:xfrm>
              <a:off x="1978918" y="4605337"/>
              <a:ext cx="504544" cy="479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8C8C8C"/>
                  </a:solidFill>
                  <a:latin typeface="+mn-lt"/>
                  <a:ea typeface="+mn-ea"/>
                  <a:cs typeface="+mn-cs"/>
                </a:rPr>
                <a:t>PASO 04</a:t>
              </a:r>
            </a:p>
          </xdr:txBody>
        </xdr:sp>
      </xdr:grpSp>
      <xdr:sp macro="" textlink="">
        <xdr:nvSpPr>
          <xdr:cNvPr id="4462" name="TextBox 34">
            <a:extLst>
              <a:ext uri="{FF2B5EF4-FFF2-40B4-BE49-F238E27FC236}">
                <a16:creationId xmlns:a16="http://schemas.microsoft.com/office/drawing/2014/main" id="{F365985C-437E-B26E-6066-17454E0641C3}"/>
              </a:ext>
            </a:extLst>
          </xdr:cNvPr>
          <xdr:cNvSpPr txBox="1"/>
        </xdr:nvSpPr>
        <xdr:spPr>
          <a:xfrm>
            <a:off x="5944601" y="6487418"/>
            <a:ext cx="646103"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EXPOSICIÓN AL PELIGRO</a:t>
            </a:r>
          </a:p>
        </xdr:txBody>
      </xdr:sp>
      <xdr:sp macro="" textlink="">
        <xdr:nvSpPr>
          <xdr:cNvPr id="4463" name="TextBox 34">
            <a:extLst>
              <a:ext uri="{FF2B5EF4-FFF2-40B4-BE49-F238E27FC236}">
                <a16:creationId xmlns:a16="http://schemas.microsoft.com/office/drawing/2014/main" id="{D12DFB08-670E-393C-5E3E-2544A9EA42E5}"/>
              </a:ext>
            </a:extLst>
          </xdr:cNvPr>
          <xdr:cNvSpPr txBox="1"/>
        </xdr:nvSpPr>
        <xdr:spPr>
          <a:xfrm>
            <a:off x="6673390" y="5816528"/>
            <a:ext cx="724822" cy="42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SENSIBILIDAD</a:t>
            </a:r>
          </a:p>
        </xdr:txBody>
      </xdr:sp>
      <xdr:sp macro="" textlink="">
        <xdr:nvSpPr>
          <xdr:cNvPr id="4464" name="TextBox 34">
            <a:extLst>
              <a:ext uri="{FF2B5EF4-FFF2-40B4-BE49-F238E27FC236}">
                <a16:creationId xmlns:a16="http://schemas.microsoft.com/office/drawing/2014/main" id="{E52F18BB-9763-DD18-7697-6DBEF1431336}"/>
              </a:ext>
            </a:extLst>
          </xdr:cNvPr>
          <xdr:cNvSpPr txBox="1"/>
        </xdr:nvSpPr>
        <xdr:spPr>
          <a:xfrm>
            <a:off x="7444054" y="5808246"/>
            <a:ext cx="738637"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RIESGOS</a:t>
            </a:r>
          </a:p>
        </xdr:txBody>
      </xdr:sp>
      <xdr:sp macro="" textlink="">
        <xdr:nvSpPr>
          <xdr:cNvPr id="4465" name="TextBox 34">
            <a:extLst>
              <a:ext uri="{FF2B5EF4-FFF2-40B4-BE49-F238E27FC236}">
                <a16:creationId xmlns:a16="http://schemas.microsoft.com/office/drawing/2014/main" id="{59E5E735-E1A2-A9C9-7BC9-CA520FC0EC41}"/>
              </a:ext>
            </a:extLst>
          </xdr:cNvPr>
          <xdr:cNvSpPr txBox="1"/>
        </xdr:nvSpPr>
        <xdr:spPr>
          <a:xfrm>
            <a:off x="7642503" y="7274265"/>
            <a:ext cx="821324" cy="61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bg1"/>
                </a:solidFill>
                <a:latin typeface="+mn-lt"/>
                <a:ea typeface="+mn-ea"/>
                <a:cs typeface="+mn-cs"/>
              </a:rPr>
              <a:t>MEDIDAS DE ADAPTACIÓN</a:t>
            </a:r>
          </a:p>
          <a:p>
            <a:pPr algn="ctr"/>
            <a:r>
              <a:rPr lang="es-ES" sz="600" b="1" i="0" u="none" strike="noStrike" baseline="0">
                <a:solidFill>
                  <a:schemeClr val="bg1"/>
                </a:solidFill>
                <a:latin typeface="+mn-lt"/>
                <a:ea typeface="+mn-ea"/>
                <a:cs typeface="+mn-cs"/>
              </a:rPr>
              <a:t>(para vientos extremos)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2784141</xdr:colOff>
      <xdr:row>83</xdr:row>
      <xdr:rowOff>9525</xdr:rowOff>
    </xdr:to>
    <xdr:sp macro="" textlink="">
      <xdr:nvSpPr>
        <xdr:cNvPr id="62" name="Rectangle 19">
          <a:extLst>
            <a:ext uri="{FF2B5EF4-FFF2-40B4-BE49-F238E27FC236}">
              <a16:creationId xmlns:a16="http://schemas.microsoft.com/office/drawing/2014/main" id="{00000000-0008-0000-0100-00003E000000}"/>
            </a:ext>
          </a:extLst>
        </xdr:cNvPr>
        <xdr:cNvSpPr/>
      </xdr:nvSpPr>
      <xdr:spPr>
        <a:xfrm>
          <a:off x="0" y="0"/>
          <a:ext cx="2784141" cy="32346900"/>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147501</xdr:colOff>
      <xdr:row>3</xdr:row>
      <xdr:rowOff>65560</xdr:rowOff>
    </xdr:from>
    <xdr:ext cx="2531044" cy="13413672"/>
    <xdr:sp macro="" textlink="">
      <xdr:nvSpPr>
        <xdr:cNvPr id="101" name="TextBox 3">
          <a:extLst>
            <a:ext uri="{FF2B5EF4-FFF2-40B4-BE49-F238E27FC236}">
              <a16:creationId xmlns:a16="http://schemas.microsoft.com/office/drawing/2014/main" id="{00000000-0008-0000-0100-00003F000000}"/>
            </a:ext>
          </a:extLst>
        </xdr:cNvPr>
        <xdr:cNvSpPr txBox="1"/>
      </xdr:nvSpPr>
      <xdr:spPr>
        <a:xfrm>
          <a:off x="147501" y="1219143"/>
          <a:ext cx="2531044" cy="13413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a:solidFill>
                <a:schemeClr val="bg1"/>
              </a:solidFill>
              <a:effectLst/>
              <a:latin typeface="+mn-lt"/>
              <a:ea typeface="+mn-ea"/>
              <a:cs typeface="+mn-cs"/>
            </a:rPr>
            <a:t>Este paso ayudará a los usuarios a evaluar la susceptibilidad de la zona del proyecto a inundaciones, sequías y </a:t>
          </a:r>
          <a:r>
            <a:rPr lang="es-ES" sz="1100" baseline="0">
              <a:solidFill>
                <a:schemeClr val="bg1"/>
              </a:solidFill>
              <a:effectLst/>
              <a:latin typeface="+mn-lt"/>
              <a:ea typeface="+mn-ea"/>
              <a:cs typeface="+mn-cs"/>
            </a:rPr>
            <a:t> aumento del nivel del mar </a:t>
          </a:r>
          <a:r>
            <a:rPr lang="es-ES" sz="1100">
              <a:solidFill>
                <a:schemeClr val="bg1"/>
              </a:solidFill>
              <a:effectLst/>
              <a:latin typeface="+mn-lt"/>
              <a:ea typeface="+mn-ea"/>
              <a:cs typeface="+mn-cs"/>
            </a:rPr>
            <a:t>teniendo en cuenta las condiciones climáticas actuales y futuras.</a:t>
          </a:r>
        </a:p>
        <a:p>
          <a:pPr lvl="0"/>
          <a:endParaRPr/>
        </a:p>
        <a:p>
          <a:pPr lvl="0"/>
          <a:r>
            <a:rPr lang="es-ES" sz="1100" b="1">
              <a:solidFill>
                <a:schemeClr val="bg1"/>
              </a:solidFill>
              <a:effectLst/>
              <a:latin typeface="+mn-lt"/>
              <a:ea typeface="+mn-ea"/>
              <a:cs typeface="+mn-cs"/>
            </a:rPr>
            <a:t>EXPOSICIÓN ACTUAL</a:t>
          </a:r>
        </a:p>
        <a:p>
          <a:pPr lvl="0"/>
          <a:r>
            <a:rPr lang="es-ES" sz="1100">
              <a:solidFill>
                <a:schemeClr val="bg1"/>
              </a:solidFill>
              <a:effectLst/>
              <a:latin typeface="+mn-lt"/>
              <a:ea typeface="+mn-ea"/>
              <a:cs typeface="+mn-cs"/>
            </a:rPr>
            <a:t>1. Exposición a inundaciones: seleccione el </a:t>
          </a:r>
          <a:r>
            <a:rPr lang="es-ES" sz="1100" baseline="0">
              <a:solidFill>
                <a:schemeClr val="bg1"/>
              </a:solidFill>
              <a:effectLst/>
              <a:latin typeface="+mn-lt"/>
              <a:ea typeface="+mn-ea"/>
              <a:cs typeface="+mn-cs"/>
            </a:rPr>
            <a:t>tipo de evaluación</a:t>
          </a:r>
          <a:r>
            <a:rPr lang="es-ES" sz="1100">
              <a:solidFill>
                <a:schemeClr val="bg1"/>
              </a:solidFill>
              <a:effectLst/>
              <a:latin typeface="+mn-lt"/>
              <a:ea typeface="+mn-ea"/>
              <a:cs typeface="+mn-cs"/>
            </a:rPr>
            <a:t>. La evaluación puede ser semicualitativa, utilizando los mapas disponibles, o puramente cualitativa, empleando indicadores empíricos. La selección es una cuestión de preferencia del usuario y depende del tipo de datos disponibles. Se recomienda a los usuarios sin experiencia en la materia que elijan la opción «Indicadores empíricos».</a:t>
          </a:r>
        </a:p>
        <a:p>
          <a:pPr lvl="0"/>
          <a:r>
            <a:rPr lang="es-ES" sz="1100">
              <a:solidFill>
                <a:schemeClr val="bg1"/>
              </a:solidFill>
              <a:effectLst/>
              <a:latin typeface="+mn-lt"/>
              <a:ea typeface="+mn-ea"/>
              <a:cs typeface="+mn-cs"/>
            </a:rPr>
            <a:t> </a:t>
          </a:r>
        </a:p>
        <a:p>
          <a:pPr lvl="0"/>
          <a:r>
            <a:rPr lang="es-ES" sz="1100">
              <a:solidFill>
                <a:schemeClr val="bg1"/>
              </a:solidFill>
              <a:effectLst/>
              <a:latin typeface="+mn-lt"/>
              <a:ea typeface="+mn-ea"/>
              <a:cs typeface="+mn-cs"/>
            </a:rPr>
            <a:t>2. Determine si las condiciones descritas en el cuadro 1.1 son aplicables a la zona de interés. Cumplimente únicamente las celdas no sombreadas. La puntuación de la exposición a inundaciones aparecerá automáticamente en la celda resaltada. </a:t>
          </a:r>
        </a:p>
        <a:p>
          <a:pPr lvl="0"/>
          <a:endParaRPr/>
        </a:p>
        <a:p>
          <a:pPr lvl="0"/>
          <a:r>
            <a:rPr lang="es-ES" sz="1100">
              <a:solidFill>
                <a:schemeClr val="bg1"/>
              </a:solidFill>
              <a:effectLst/>
              <a:latin typeface="+mn-lt"/>
              <a:ea typeface="+mn-ea"/>
              <a:cs typeface="+mn-cs"/>
            </a:rPr>
            <a:t>3. Responda a las preguntas de los cuadros 1.2 y 1.3 para evaluar la exposición (actual) a sequías y al </a:t>
          </a:r>
          <a:r>
            <a:rPr lang="es-ES" sz="1100" baseline="0">
              <a:solidFill>
                <a:schemeClr val="bg1"/>
              </a:solidFill>
              <a:effectLst/>
              <a:latin typeface="+mn-lt"/>
              <a:ea typeface="+mn-ea"/>
              <a:cs typeface="+mn-cs"/>
            </a:rPr>
            <a:t> aumento </a:t>
          </a:r>
          <a:r>
            <a:rPr lang="es-ES" sz="1100">
              <a:solidFill>
                <a:schemeClr val="bg1"/>
              </a:solidFill>
              <a:effectLst/>
              <a:latin typeface="+mn-lt"/>
              <a:ea typeface="+mn-ea"/>
              <a:cs typeface="+mn-cs"/>
            </a:rPr>
            <a:t>del nivel del mar. La puntuación de la exposición aparecerá automáticamente en las celdas resaltadas correspondientes.</a:t>
          </a:r>
        </a:p>
        <a:p>
          <a:pPr lvl="0"/>
          <a:endParaRPr/>
        </a:p>
        <a:p>
          <a:pPr lvl="0"/>
          <a:r>
            <a:rPr lang="es-ES" sz="1100" b="1">
              <a:solidFill>
                <a:schemeClr val="bg1"/>
              </a:solidFill>
              <a:effectLst/>
              <a:latin typeface="+mn-lt"/>
              <a:ea typeface="+mn-ea"/>
              <a:cs typeface="+mn-cs"/>
            </a:rPr>
            <a:t>PROYECCIONES FUTURAS</a:t>
          </a:r>
        </a:p>
        <a:p>
          <a:pPr lvl="0"/>
          <a:r>
            <a:rPr lang="es-ES" sz="1100">
              <a:solidFill>
                <a:schemeClr val="bg1"/>
              </a:solidFill>
              <a:effectLst/>
              <a:latin typeface="+mn-lt"/>
              <a:ea typeface="+mn-ea"/>
              <a:cs typeface="+mn-cs"/>
            </a:rPr>
            <a:t>4. Consulte las proyecciones climáticas regionales del IPCC (https://interactive-atlas.ipcc.ch) y observe cómo se prevé que cambien los patrones de precipitaciones y las condiciones de inundación en el futuro. </a:t>
          </a:r>
        </a:p>
        <a:p>
          <a:pPr lvl="0"/>
          <a:endParaRPr/>
        </a:p>
        <a:p>
          <a:pPr lvl="0"/>
          <a:r>
            <a:rPr lang="es-ES" sz="1100">
              <a:solidFill>
                <a:schemeClr val="bg1"/>
              </a:solidFill>
              <a:effectLst/>
              <a:latin typeface="+mn-lt"/>
              <a:ea typeface="+mn-ea"/>
              <a:cs typeface="+mn-cs"/>
            </a:rPr>
            <a:t>5. Siga las preguntas de sondeo del cuadro 1.4 para definir </a:t>
          </a:r>
          <a:r>
            <a:rPr lang="es-ES" sz="1100" baseline="0">
              <a:solidFill>
                <a:schemeClr val="bg1"/>
              </a:solidFill>
              <a:effectLst/>
              <a:latin typeface="+mn-lt"/>
              <a:ea typeface="+mn-ea"/>
              <a:cs typeface="+mn-cs"/>
            </a:rPr>
            <a:t> un</a:t>
          </a:r>
          <a:r>
            <a:rPr lang="es-ES" sz="1100">
              <a:solidFill>
                <a:schemeClr val="bg1"/>
              </a:solidFill>
              <a:effectLst/>
              <a:latin typeface="+mn-lt"/>
              <a:ea typeface="+mn-ea"/>
              <a:cs typeface="+mn-cs"/>
            </a:rPr>
            <a:t> multiplicador del cambio climático para cada una de las condiciones descritas. Asigne </a:t>
          </a:r>
          <a:r>
            <a:rPr lang="es-ES" sz="1100" baseline="0">
              <a:solidFill>
                <a:schemeClr val="bg1"/>
              </a:solidFill>
              <a:effectLst/>
              <a:latin typeface="+mn-lt"/>
              <a:ea typeface="+mn-ea"/>
              <a:cs typeface="+mn-cs"/>
            </a:rPr>
            <a:t> un multiplicador</a:t>
          </a:r>
          <a:r>
            <a:rPr lang="es-ES" sz="1100">
              <a:solidFill>
                <a:schemeClr val="bg1"/>
              </a:solidFill>
              <a:effectLst/>
              <a:latin typeface="+mn-lt"/>
              <a:ea typeface="+mn-ea"/>
              <a:cs typeface="+mn-cs"/>
            </a:rPr>
            <a:t> superior a 1 si las tendencias son crecientes (es decir, se espera que la región sufra inundaciones más graves) e inferior a 1 en caso de que se prevean unas condiciones climáticas más suaves.  El nivel actualizado de exposición</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 a inundaciones (representativo de las condiciones climáticas futuras) </a:t>
          </a:r>
          <a:r>
            <a:rPr lang="es-ES" sz="1100" baseline="0">
              <a:solidFill>
                <a:schemeClr val="bg1"/>
              </a:solidFill>
              <a:effectLst/>
              <a:latin typeface="+mn-lt"/>
              <a:ea typeface="+mn-ea"/>
              <a:cs typeface="+mn-cs"/>
            </a:rPr>
            <a:t> se </a:t>
          </a:r>
          <a:r>
            <a:rPr lang="es-ES" sz="1100">
              <a:solidFill>
                <a:schemeClr val="bg1"/>
              </a:solidFill>
              <a:effectLst/>
              <a:latin typeface="+mn-lt"/>
              <a:ea typeface="+mn-ea"/>
              <a:cs typeface="+mn-cs"/>
            </a:rPr>
            <a:t> calculará automáticamente multiplicando la exposición actual por el multiplicador del cambio climático.</a:t>
          </a:r>
        </a:p>
        <a:p>
          <a:pPr lvl="0"/>
          <a:endParaRPr/>
        </a:p>
        <a:p>
          <a:pPr lvl="0"/>
          <a:r>
            <a:rPr lang="es-ES" sz="1100">
              <a:solidFill>
                <a:schemeClr val="bg1"/>
              </a:solidFill>
              <a:effectLst/>
              <a:latin typeface="+mn-lt"/>
              <a:ea typeface="+mn-ea"/>
              <a:cs typeface="+mn-cs"/>
            </a:rPr>
            <a:t> 6. Asigne un </a:t>
          </a:r>
          <a:r>
            <a:rPr lang="es-ES" sz="1100" baseline="0">
              <a:solidFill>
                <a:schemeClr val="bg1"/>
              </a:solidFill>
              <a:effectLst/>
              <a:latin typeface="+mn-lt"/>
              <a:ea typeface="+mn-ea"/>
              <a:cs typeface="+mn-cs"/>
            </a:rPr>
            <a:t>multiplicador del cambio climático a los peligros de sequía y aumento del nivel del mar siguiendo las preguntas de sondeo de los cuadros 1.5 y 1.6. Al igual que antes, la exposición futura a los peligros mencionados se mostrará automáticamente en las respectivas celdas resaltadas.   </a:t>
          </a:r>
        </a:p>
        <a:p>
          <a:pPr lvl="0"/>
          <a:endParaRPr/>
        </a:p>
        <a:p>
          <a:pPr lvl="0"/>
          <a:r>
            <a:rPr lang="es-ES" sz="1100">
              <a:solidFill>
                <a:schemeClr val="bg1"/>
              </a:solidFill>
              <a:effectLst/>
              <a:latin typeface="+mn-lt"/>
              <a:ea typeface="+mn-ea"/>
              <a:cs typeface="+mn-cs"/>
            </a:rPr>
            <a:t>7. La puntuación máxima de exposición </a:t>
          </a:r>
          <a:r>
            <a:rPr lang="es-ES" sz="1100" baseline="0">
              <a:solidFill>
                <a:schemeClr val="bg1"/>
              </a:solidFill>
              <a:effectLst/>
              <a:latin typeface="+mn-lt"/>
              <a:ea typeface="+mn-ea"/>
              <a:cs typeface="+mn-cs"/>
            </a:rPr>
            <a:t> (actual o futura)</a:t>
          </a:r>
          <a:r>
            <a:rPr lang="es-ES" sz="1100">
              <a:solidFill>
                <a:schemeClr val="bg1"/>
              </a:solidFill>
              <a:effectLst/>
              <a:latin typeface="+mn-lt"/>
              <a:ea typeface="+mn-ea"/>
              <a:cs typeface="+mn-cs"/>
            </a:rPr>
            <a:t> de</a:t>
          </a:r>
          <a:r>
            <a:rPr lang="es-ES" sz="1100" baseline="0">
              <a:solidFill>
                <a:schemeClr val="bg1"/>
              </a:solidFill>
              <a:effectLst/>
              <a:latin typeface="+mn-lt"/>
              <a:ea typeface="+mn-ea"/>
              <a:cs typeface="+mn-cs"/>
            </a:rPr>
            <a:t> cada </a:t>
          </a:r>
          <a:r>
            <a:rPr lang="es-ES" sz="1100">
              <a:solidFill>
                <a:schemeClr val="bg1"/>
              </a:solidFill>
              <a:effectLst/>
              <a:latin typeface="+mn-lt"/>
              <a:ea typeface="+mn-ea"/>
              <a:cs typeface="+mn-cs"/>
            </a:rPr>
            <a:t>peligro</a:t>
          </a:r>
          <a:r>
            <a:rPr lang="es-ES" sz="1100" baseline="0">
              <a:solidFill>
                <a:schemeClr val="bg1"/>
              </a:solidFill>
              <a:effectLst/>
              <a:latin typeface="+mn-lt"/>
              <a:ea typeface="+mn-ea"/>
              <a:cs typeface="+mn-cs"/>
            </a:rPr>
            <a:t> se</a:t>
          </a:r>
          <a:r>
            <a:rPr lang="es-ES" sz="1100">
              <a:solidFill>
                <a:schemeClr val="bg1"/>
              </a:solidFill>
              <a:effectLst/>
              <a:latin typeface="+mn-lt"/>
              <a:ea typeface="+mn-ea"/>
              <a:cs typeface="+mn-cs"/>
            </a:rPr>
            <a:t> transferirá al paso 3 para que se tenga en cuenta en la evaluación preliminar de riesgos.</a:t>
          </a:r>
        </a:p>
        <a:p>
          <a:pPr lvl="0"/>
          <a:endParaRPr/>
        </a:p>
      </xdr:txBody>
    </xdr:sp>
    <xdr:clientData/>
  </xdr:oneCellAnchor>
  <xdr:twoCellAnchor>
    <xdr:from>
      <xdr:col>0</xdr:col>
      <xdr:colOff>156552</xdr:colOff>
      <xdr:row>1</xdr:row>
      <xdr:rowOff>56686</xdr:rowOff>
    </xdr:from>
    <xdr:to>
      <xdr:col>0</xdr:col>
      <xdr:colOff>704022</xdr:colOff>
      <xdr:row>2</xdr:row>
      <xdr:rowOff>213063</xdr:rowOff>
    </xdr:to>
    <xdr:grpSp>
      <xdr:nvGrpSpPr>
        <xdr:cNvPr id="64" name="Group 5">
          <a:extLst>
            <a:ext uri="{FF2B5EF4-FFF2-40B4-BE49-F238E27FC236}">
              <a16:creationId xmlns:a16="http://schemas.microsoft.com/office/drawing/2014/main" id="{00000000-0008-0000-0100-000040000000}"/>
            </a:ext>
          </a:extLst>
        </xdr:cNvPr>
        <xdr:cNvGrpSpPr/>
      </xdr:nvGrpSpPr>
      <xdr:grpSpPr>
        <a:xfrm>
          <a:off x="156552" y="247186"/>
          <a:ext cx="547470" cy="582201"/>
          <a:chOff x="1238250" y="942975"/>
          <a:chExt cx="533400" cy="533400"/>
        </a:xfrm>
      </xdr:grpSpPr>
      <xdr:sp macro="" textlink="">
        <xdr:nvSpPr>
          <xdr:cNvPr id="65" name="Rectangle: Rounded Corners 9">
            <a:hlinkClick xmlns:r="http://schemas.openxmlformats.org/officeDocument/2006/relationships" r:id="rId1"/>
            <a:extLst>
              <a:ext uri="{FF2B5EF4-FFF2-40B4-BE49-F238E27FC236}">
                <a16:creationId xmlns:a16="http://schemas.microsoft.com/office/drawing/2014/main" id="{00000000-0008-0000-0100-000041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6" name="Graphic 11" descr="Home with solid fill">
            <a:hlinkClick xmlns:r="http://schemas.openxmlformats.org/officeDocument/2006/relationships" r:id="rId1"/>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xdr:from>
      <xdr:col>0</xdr:col>
      <xdr:colOff>1867332</xdr:colOff>
      <xdr:row>1</xdr:row>
      <xdr:rowOff>56686</xdr:rowOff>
    </xdr:from>
    <xdr:to>
      <xdr:col>0</xdr:col>
      <xdr:colOff>2457174</xdr:colOff>
      <xdr:row>2</xdr:row>
      <xdr:rowOff>213063</xdr:rowOff>
    </xdr:to>
    <xdr:grpSp>
      <xdr:nvGrpSpPr>
        <xdr:cNvPr id="67" name="Group 16">
          <a:extLst>
            <a:ext uri="{FF2B5EF4-FFF2-40B4-BE49-F238E27FC236}">
              <a16:creationId xmlns:a16="http://schemas.microsoft.com/office/drawing/2014/main" id="{00000000-0008-0000-0100-000043000000}"/>
            </a:ext>
          </a:extLst>
        </xdr:cNvPr>
        <xdr:cNvGrpSpPr/>
      </xdr:nvGrpSpPr>
      <xdr:grpSpPr>
        <a:xfrm>
          <a:off x="1867332" y="247186"/>
          <a:ext cx="589842" cy="582201"/>
          <a:chOff x="1805779" y="109140"/>
          <a:chExt cx="533400" cy="533400"/>
        </a:xfrm>
      </xdr:grpSpPr>
      <xdr:sp macro="" textlink="">
        <xdr:nvSpPr>
          <xdr:cNvPr id="68" name="Rectangle: Rounded Corners 13">
            <a:hlinkClick xmlns:r="http://schemas.openxmlformats.org/officeDocument/2006/relationships" r:id="rId4"/>
            <a:extLst>
              <a:ext uri="{FF2B5EF4-FFF2-40B4-BE49-F238E27FC236}">
                <a16:creationId xmlns:a16="http://schemas.microsoft.com/office/drawing/2014/main" id="{00000000-0008-0000-0100-000044000000}"/>
              </a:ext>
            </a:extLst>
          </xdr:cNvPr>
          <xdr:cNvSpPr/>
        </xdr:nvSpPr>
        <xdr:spPr>
          <a:xfrm>
            <a:off x="1805779" y="109140"/>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Arrow: Right 15">
            <a:hlinkClick xmlns:r="http://schemas.openxmlformats.org/officeDocument/2006/relationships" r:id="rId4"/>
            <a:extLst>
              <a:ext uri="{FF2B5EF4-FFF2-40B4-BE49-F238E27FC236}">
                <a16:creationId xmlns:a16="http://schemas.microsoft.com/office/drawing/2014/main" id="{00000000-0008-0000-0100-000045000000}"/>
              </a:ext>
            </a:extLst>
          </xdr:cNvPr>
          <xdr:cNvSpPr/>
        </xdr:nvSpPr>
        <xdr:spPr>
          <a:xfrm>
            <a:off x="1918691" y="222051"/>
            <a:ext cx="307578" cy="307578"/>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130298</xdr:colOff>
      <xdr:row>37</xdr:row>
      <xdr:rowOff>34256</xdr:rowOff>
    </xdr:from>
    <xdr:to>
      <xdr:col>0</xdr:col>
      <xdr:colOff>2577934</xdr:colOff>
      <xdr:row>38</xdr:row>
      <xdr:rowOff>131535</xdr:rowOff>
    </xdr:to>
    <xdr:sp macro="" textlink="">
      <xdr:nvSpPr>
        <xdr:cNvPr id="70" name="TextBox 17">
          <a:extLst>
            <a:ext uri="{FF2B5EF4-FFF2-40B4-BE49-F238E27FC236}">
              <a16:creationId xmlns:a16="http://schemas.microsoft.com/office/drawing/2014/main" id="{00000000-0008-0000-0100-000046000000}"/>
            </a:ext>
          </a:extLst>
        </xdr:cNvPr>
        <xdr:cNvSpPr txBox="1"/>
      </xdr:nvSpPr>
      <xdr:spPr>
        <a:xfrm>
          <a:off x="130298" y="14593899"/>
          <a:ext cx="2447636" cy="451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NIVEL DE EXPOSICIÓN</a:t>
          </a:r>
        </a:p>
      </xdr:txBody>
    </xdr:sp>
    <xdr:clientData/>
  </xdr:twoCellAnchor>
  <xdr:twoCellAnchor>
    <xdr:from>
      <xdr:col>0</xdr:col>
      <xdr:colOff>201136</xdr:colOff>
      <xdr:row>38</xdr:row>
      <xdr:rowOff>37151</xdr:rowOff>
    </xdr:from>
    <xdr:to>
      <xdr:col>0</xdr:col>
      <xdr:colOff>2646258</xdr:colOff>
      <xdr:row>45</xdr:row>
      <xdr:rowOff>13855</xdr:rowOff>
    </xdr:to>
    <xdr:pic>
      <xdr:nvPicPr>
        <xdr:cNvPr id="10" name="Picture 18">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01136" y="14950580"/>
          <a:ext cx="2445122" cy="4249346"/>
        </a:xfrm>
        <a:prstGeom prst="rect">
          <a:avLst/>
        </a:prstGeom>
      </xdr:spPr>
    </xdr:pic>
    <xdr:clientData/>
  </xdr:twoCellAnchor>
  <xdr:twoCellAnchor>
    <xdr:from>
      <xdr:col>18</xdr:col>
      <xdr:colOff>174625</xdr:colOff>
      <xdr:row>55</xdr:row>
      <xdr:rowOff>516660</xdr:rowOff>
    </xdr:from>
    <xdr:to>
      <xdr:col>21</xdr:col>
      <xdr:colOff>396875</xdr:colOff>
      <xdr:row>57</xdr:row>
      <xdr:rowOff>174625</xdr:rowOff>
    </xdr:to>
    <xdr:sp macro="" textlink="">
      <xdr:nvSpPr>
        <xdr:cNvPr id="4" name="TextBox 3">
          <a:extLst>
            <a:ext uri="{FF2B5EF4-FFF2-40B4-BE49-F238E27FC236}">
              <a16:creationId xmlns:a16="http://schemas.microsoft.com/office/drawing/2014/main" id="{D74C498E-088E-4B49-A310-64452DE58C91}"/>
            </a:ext>
          </a:extLst>
        </xdr:cNvPr>
        <xdr:cNvSpPr txBox="1"/>
      </xdr:nvSpPr>
      <xdr:spPr>
        <a:xfrm>
          <a:off x="16986250" y="22979785"/>
          <a:ext cx="2571750" cy="975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sz="1200" b="1" i="0" u="none" strike="noStrike" baseline="0">
              <a:solidFill>
                <a:schemeClr val="bg1"/>
              </a:solidFill>
              <a:latin typeface="+mn-lt"/>
              <a:ea typeface="+mn-ea"/>
              <a:cs typeface="+mn-cs"/>
            </a:rPr>
            <a:t>NOTA </a:t>
          </a:r>
        </a:p>
        <a:p>
          <a:pPr marL="0" indent="0" algn="l">
            <a:spcAft>
              <a:spcPts val="1200"/>
            </a:spcAft>
            <a:buSzPct val="150000"/>
            <a:buFont typeface="Arial" panose="020B0604020202020204" pitchFamily="34" charset="0"/>
            <a:buNone/>
          </a:pPr>
          <a:r>
            <a:rPr lang="es-ES" sz="1200" b="1" i="0" u="none" strike="noStrike" baseline="0">
              <a:solidFill>
                <a:schemeClr val="bg1"/>
              </a:solidFill>
              <a:latin typeface="+mn-lt"/>
              <a:ea typeface="+mn-ea"/>
              <a:cs typeface="+mn-cs"/>
            </a:rPr>
            <a:t>Establezca este valor en 0,0 si el proyecto no está ubicado en una región de baja altitud.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54469</xdr:colOff>
      <xdr:row>47</xdr:row>
      <xdr:rowOff>87930</xdr:rowOff>
    </xdr:to>
    <xdr:sp macro="" textlink="">
      <xdr:nvSpPr>
        <xdr:cNvPr id="4" name="Rectangle 6">
          <a:extLst>
            <a:ext uri="{FF2B5EF4-FFF2-40B4-BE49-F238E27FC236}">
              <a16:creationId xmlns:a16="http://schemas.microsoft.com/office/drawing/2014/main" id="{00000000-0008-0000-0200-000004000000}"/>
            </a:ext>
          </a:extLst>
        </xdr:cNvPr>
        <xdr:cNvSpPr/>
      </xdr:nvSpPr>
      <xdr:spPr>
        <a:xfrm>
          <a:off x="0" y="0"/>
          <a:ext cx="2667040" cy="32455303"/>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147545</xdr:colOff>
      <xdr:row>2</xdr:row>
      <xdr:rowOff>302422</xdr:rowOff>
    </xdr:from>
    <xdr:ext cx="2465603" cy="17781534"/>
    <xdr:sp macro="" textlink="">
      <xdr:nvSpPr>
        <xdr:cNvPr id="17" name="TextBox 7">
          <a:extLst>
            <a:ext uri="{FF2B5EF4-FFF2-40B4-BE49-F238E27FC236}">
              <a16:creationId xmlns:a16="http://schemas.microsoft.com/office/drawing/2014/main" id="{00000000-0008-0000-0200-000011000000}"/>
            </a:ext>
          </a:extLst>
        </xdr:cNvPr>
        <xdr:cNvSpPr txBox="1"/>
      </xdr:nvSpPr>
      <xdr:spPr>
        <a:xfrm>
          <a:off x="147545" y="914743"/>
          <a:ext cx="2465603" cy="177815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a:solidFill>
                <a:schemeClr val="bg1"/>
              </a:solidFill>
            </a:rPr>
            <a:t>El objetivo de este paso es ayudar a los usuarios a evaluar la sensibilidad del proyecto</a:t>
          </a:r>
          <a:r>
            <a:rPr lang="es-ES" baseline="0">
              <a:solidFill>
                <a:schemeClr val="bg1"/>
              </a:solidFill>
            </a:rPr>
            <a:t> </a:t>
          </a:r>
          <a:r>
            <a:rPr lang="es-ES">
              <a:solidFill>
                <a:schemeClr val="bg1"/>
              </a:solidFill>
            </a:rPr>
            <a:t>a las inundaciones, a las sequías y</a:t>
          </a:r>
          <a:r>
            <a:rPr lang="es-ES" baseline="0">
              <a:solidFill>
                <a:schemeClr val="bg1"/>
              </a:solidFill>
            </a:rPr>
            <a:t> </a:t>
          </a:r>
          <a:r>
            <a:rPr lang="es-ES">
              <a:solidFill>
                <a:schemeClr val="bg1"/>
              </a:solidFill>
            </a:rPr>
            <a:t>al aumento del nivel del mar.</a:t>
          </a:r>
          <a:r>
            <a:rPr lang="es-ES" sz="1100">
              <a:solidFill>
                <a:schemeClr val="bg1"/>
              </a:solidFill>
              <a:effectLst/>
              <a:latin typeface="+mn-lt"/>
              <a:ea typeface="+mn-ea"/>
              <a:cs typeface="+mn-cs"/>
            </a:rPr>
            <a:t> La sensibilidad puntúa la propensión del proyecto a sufrir daños físicos e interrupciones operativas, ya sea porque un componente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se ha visto dañado o porque se ha interrumpido un servicio prestado por una infraestructura interdependiente. </a:t>
          </a:r>
        </a:p>
        <a:p>
          <a:pPr lvl="0"/>
          <a:endParaRPr>
            <a:solidFill>
              <a:schemeClr val="bg1"/>
            </a:solidFill>
          </a:endParaRPr>
        </a:p>
        <a:p>
          <a:pPr lvl="0"/>
          <a:r>
            <a:rPr lang="es-ES" sz="1100" b="1">
              <a:solidFill>
                <a:schemeClr val="bg1"/>
              </a:solidFill>
              <a:effectLst/>
              <a:latin typeface="+mn-lt"/>
              <a:ea typeface="+mn-ea"/>
              <a:cs typeface="+mn-cs"/>
            </a:rPr>
            <a:t>SENSIBILIDAD DE LOS COMPONENTES DEL PROYECTO</a:t>
          </a:r>
        </a:p>
        <a:p>
          <a:pPr lvl="0"/>
          <a:endParaRPr>
            <a:solidFill>
              <a:schemeClr val="bg1"/>
            </a:solidFill>
          </a:endParaRPr>
        </a:p>
        <a:p>
          <a:pPr lvl="0"/>
          <a:r>
            <a:rPr lang="es-ES" sz="1100" baseline="0">
              <a:solidFill>
                <a:schemeClr val="bg1"/>
              </a:solidFill>
              <a:effectLst/>
              <a:latin typeface="+mn-lt"/>
              <a:ea typeface="+mn-ea"/>
              <a:cs typeface="+mn-cs"/>
            </a:rPr>
            <a:t>1.  En la columna C se ofrece una lista de los componentes que suelen figurar en proyectos de regeneración urbana. </a:t>
          </a:r>
        </a:p>
        <a:p>
          <a:pPr lvl="0"/>
          <a:r>
            <a:rPr lang="es-ES" sz="1100">
              <a:solidFill>
                <a:schemeClr val="bg1"/>
              </a:solidFill>
              <a:effectLst/>
              <a:latin typeface="+mn-lt"/>
              <a:ea typeface="+mn-ea"/>
              <a:cs typeface="+mn-cs"/>
            </a:rPr>
            <a:t>Determine qué componentes son relevantes para el proyecto en cuestión y utilice el menú desplegable para desactivar los que no lo sean (seleccionando «N/A»). </a:t>
          </a:r>
        </a:p>
        <a:p>
          <a:pPr lvl="0"/>
          <a:endParaRPr>
            <a:solidFill>
              <a:schemeClr val="bg1"/>
            </a:solidFill>
          </a:endParaRPr>
        </a:p>
        <a:p>
          <a:pPr lvl="0"/>
          <a:r>
            <a:rPr lang="es-ES" sz="1100">
              <a:solidFill>
                <a:schemeClr val="bg1"/>
              </a:solidFill>
              <a:effectLst/>
              <a:latin typeface="+mn-lt"/>
              <a:ea typeface="+mn-ea"/>
              <a:cs typeface="+mn-cs"/>
            </a:rPr>
            <a:t>2. Valore la sensibilidad a las inundaciones de cada componente «activo» respondiendo a las preguntas P2.1 a P2.4. Cumplimente únicamente las celdas no sombreadas. La puntuación de sensibilidad del componente a las inundaciones se mostrará automáticamente en la columna «Puntuación media de sensibilidad».</a:t>
          </a:r>
        </a:p>
        <a:p>
          <a:pPr lvl="0"/>
          <a:endParaRPr>
            <a:solidFill>
              <a:schemeClr val="bg1"/>
            </a:solidFill>
          </a:endParaRPr>
        </a:p>
        <a:p>
          <a:pPr lvl="0"/>
          <a:r>
            <a:rPr lang="es-ES" sz="1100">
              <a:solidFill>
                <a:schemeClr val="bg1"/>
              </a:solidFill>
              <a:effectLst/>
              <a:latin typeface="+mn-lt"/>
              <a:ea typeface="+mn-ea"/>
              <a:cs typeface="+mn-cs"/>
            </a:rPr>
            <a:t>3. Responda a las preguntas P2.5 a P2.8 para determinar la «capacidad de adaptación» del componente a las inundaciones, es decir, la capacidad para reducir las consecuencias de un posible daño/fallo y recuperar rápidamente la plena operatividad.  Una puntuación de «capacidad de adaptación» distinta de cero reducirá automáticamente la sensibilidad real del componente, que se mostrará en la columna «Puntuación final de la sensibilidad».</a:t>
          </a:r>
        </a:p>
        <a:p>
          <a:pPr lvl="0"/>
          <a:endParaRPr>
            <a:solidFill>
              <a:schemeClr val="bg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4. Las puntuaciones finales de la sensibilidad de</a:t>
          </a:r>
          <a:r>
            <a:rPr lang="es-ES" sz="1100" baseline="0">
              <a:solidFill>
                <a:schemeClr val="bg1"/>
              </a:solidFill>
              <a:effectLst/>
              <a:latin typeface="+mn-lt"/>
              <a:ea typeface="+mn-ea"/>
              <a:cs typeface="+mn-cs"/>
            </a:rPr>
            <a:t> cada componente «activo» del proyecto </a:t>
          </a:r>
          <a:r>
            <a:rPr lang="es-ES" sz="1100">
              <a:solidFill>
                <a:schemeClr val="bg1"/>
              </a:solidFill>
              <a:effectLst/>
              <a:latin typeface="+mn-lt"/>
              <a:ea typeface="+mn-ea"/>
              <a:cs typeface="+mn-cs"/>
            </a:rPr>
            <a:t>se transferirán automáticamente al paso 3, donde se combinarán con los datos de exposición (del paso 1) para el cálculo de la puntuación de vulnerabilidad.</a:t>
          </a:r>
        </a:p>
        <a:p>
          <a:pPr lvl="0"/>
          <a:endParaRPr>
            <a:solidFill>
              <a:schemeClr val="bg1"/>
            </a:solidFill>
          </a:endParaRPr>
        </a:p>
        <a:p>
          <a:pPr lvl="0"/>
          <a:r>
            <a:rPr lang="es-ES" sz="1100">
              <a:solidFill>
                <a:schemeClr val="bg1"/>
              </a:solidFill>
              <a:effectLst/>
              <a:latin typeface="+mn-lt"/>
              <a:ea typeface="+mn-ea"/>
              <a:cs typeface="+mn-cs"/>
            </a:rPr>
            <a:t>5. Repita el proceso para los otros dos peligros. Responda a las preguntas P2.9 a P2.11 para evaluar la sensibilidad de cada componente a las «sequías». Pase a las preguntas P2.12 a P2.14 para evaluar la capacidad de adaptación del componente a las «sequías». Responda a las preguntas P2.15 a P2.18 y  P2.19</a:t>
          </a:r>
          <a:r>
            <a:rPr lang="es-ES" sz="1100" baseline="0">
              <a:solidFill>
                <a:schemeClr val="bg1"/>
              </a:solidFill>
              <a:effectLst/>
              <a:latin typeface="+mn-lt"/>
              <a:ea typeface="+mn-ea"/>
              <a:cs typeface="+mn-cs"/>
            </a:rPr>
            <a:t> a </a:t>
          </a:r>
          <a:r>
            <a:rPr lang="es-ES" sz="1100">
              <a:solidFill>
                <a:schemeClr val="bg1"/>
              </a:solidFill>
              <a:effectLst/>
              <a:latin typeface="+mn-lt"/>
              <a:ea typeface="+mn-ea"/>
              <a:cs typeface="+mn-cs"/>
            </a:rPr>
            <a:t>P2.23</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para evaluar la sensibilidad y la capacidad de adaptación de los</a:t>
          </a:r>
          <a:r>
            <a:rPr lang="es-ES" sz="1100" baseline="0">
              <a:solidFill>
                <a:schemeClr val="bg1"/>
              </a:solidFill>
              <a:effectLst/>
              <a:latin typeface="+mn-lt"/>
              <a:ea typeface="+mn-ea"/>
              <a:cs typeface="+mn-cs"/>
            </a:rPr>
            <a:t> distintos componentes al aumento del nivel del mar y a las marejadas.</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r>
            <a:rPr lang="es-ES" sz="1100" b="1">
              <a:solidFill>
                <a:schemeClr val="bg1"/>
              </a:solidFill>
              <a:effectLst/>
              <a:latin typeface="+mn-lt"/>
              <a:ea typeface="+mn-ea"/>
              <a:cs typeface="+mn-cs"/>
            </a:rPr>
            <a:t>SENSIBILIDAD DE LAS INTERDEPENDENCIAS</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6. Responda a las preguntas del cuadro 2.2 para determinar la propensión de las infraestructuras interdependientes a verse afectadas negativamente por inundaciones, sequías y </a:t>
          </a:r>
          <a:r>
            <a:rPr lang="es-ES" sz="1100" baseline="0">
              <a:solidFill>
                <a:schemeClr val="bg1"/>
              </a:solidFill>
              <a:effectLst/>
              <a:latin typeface="+mn-lt"/>
              <a:ea typeface="+mn-ea"/>
              <a:cs typeface="+mn-cs"/>
            </a:rPr>
            <a:t> el aumento del nivel del mar.</a:t>
          </a:r>
          <a:r>
            <a:rPr lang="es-ES" sz="1100">
              <a:solidFill>
                <a:schemeClr val="bg1"/>
              </a:solidFill>
              <a:effectLst/>
              <a:latin typeface="+mn-lt"/>
              <a:ea typeface="+mn-ea"/>
              <a:cs typeface="+mn-cs"/>
            </a:rPr>
            <a:t> Responda a las preguntas P2.24 a P2.26 para determinar la sensibilidad a inundaciones extremas, a las preguntas P2.27 a P2.28 para establecer la sensibilidad a las sequías </a:t>
          </a:r>
          <a:r>
            <a:rPr lang="es-ES" sz="1100" baseline="0">
              <a:solidFill>
                <a:schemeClr val="bg1"/>
              </a:solidFill>
              <a:effectLst/>
              <a:latin typeface="+mn-lt"/>
              <a:ea typeface="+mn-ea"/>
              <a:cs typeface="+mn-cs"/>
            </a:rPr>
            <a:t> y </a:t>
          </a:r>
          <a:r>
            <a:rPr lang="es-ES" sz="1100">
              <a:solidFill>
                <a:schemeClr val="bg1"/>
              </a:solidFill>
              <a:effectLst/>
              <a:latin typeface="+mn-lt"/>
              <a:ea typeface="+mn-ea"/>
              <a:cs typeface="+mn-cs"/>
            </a:rPr>
            <a:t>a las preguntas P2.29 a P2.31 para definir la sensibilidad al aumento del nivel del mar.</a:t>
          </a:r>
          <a:r>
            <a:rPr lang="es-ES" sz="1100" baseline="0">
              <a:solidFill>
                <a:schemeClr val="bg1"/>
              </a:solidFill>
              <a:effectLst/>
              <a:latin typeface="+mn-lt"/>
              <a:ea typeface="+mn-ea"/>
              <a:cs typeface="+mn-cs"/>
            </a:rPr>
            <a:t> </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7. La puntuación final de sensibilidad de todos los componentes (componentes internos e interdependencias) </a:t>
          </a:r>
          <a:r>
            <a:rPr lang="es-ES" sz="1100" baseline="0">
              <a:solidFill>
                <a:schemeClr val="bg1"/>
              </a:solidFill>
              <a:effectLst/>
              <a:latin typeface="+mn-lt"/>
              <a:ea typeface="+mn-ea"/>
              <a:cs typeface="+mn-cs"/>
            </a:rPr>
            <a:t> se</a:t>
          </a:r>
          <a:r>
            <a:rPr lang="es-ES" sz="1100">
              <a:solidFill>
                <a:schemeClr val="bg1"/>
              </a:solidFill>
              <a:effectLst/>
              <a:latin typeface="+mn-lt"/>
              <a:ea typeface="+mn-ea"/>
              <a:cs typeface="+mn-cs"/>
            </a:rPr>
            <a:t> transferirá automáticamente al paso 3 para que se tenga en cuenta en la evaluación preliminar de riesgos. </a:t>
          </a:r>
        </a:p>
        <a:p>
          <a:pPr marL="0" indent="0" algn="l">
            <a:spcAft>
              <a:spcPts val="1200"/>
            </a:spcAft>
            <a:buSzPct val="150000"/>
            <a:buFont typeface="Arial" panose="020B0604020202020204" pitchFamily="34" charset="0"/>
            <a:buNone/>
          </a:pPr>
          <a:endParaRPr>
            <a:solidFill>
              <a:schemeClr val="bg1"/>
            </a:solidFill>
          </a:endParaRPr>
        </a:p>
      </xdr:txBody>
    </xdr:sp>
    <xdr:clientData/>
  </xdr:oneCellAnchor>
  <xdr:twoCellAnchor editAs="oneCell">
    <xdr:from>
      <xdr:col>0</xdr:col>
      <xdr:colOff>156600</xdr:colOff>
      <xdr:row>0</xdr:row>
      <xdr:rowOff>180910</xdr:rowOff>
    </xdr:from>
    <xdr:to>
      <xdr:col>0</xdr:col>
      <xdr:colOff>587901</xdr:colOff>
      <xdr:row>2</xdr:row>
      <xdr:rowOff>14968</xdr:rowOff>
    </xdr:to>
    <xdr:grpSp>
      <xdr:nvGrpSpPr>
        <xdr:cNvPr id="20" name="Group 8">
          <a:extLst>
            <a:ext uri="{FF2B5EF4-FFF2-40B4-BE49-F238E27FC236}">
              <a16:creationId xmlns:a16="http://schemas.microsoft.com/office/drawing/2014/main" id="{00000000-0008-0000-0200-000014000000}"/>
            </a:ext>
          </a:extLst>
        </xdr:cNvPr>
        <xdr:cNvGrpSpPr/>
      </xdr:nvGrpSpPr>
      <xdr:grpSpPr>
        <a:xfrm>
          <a:off x="156600" y="180910"/>
          <a:ext cx="431301" cy="446379"/>
          <a:chOff x="1238250" y="942975"/>
          <a:chExt cx="533400" cy="533400"/>
        </a:xfrm>
      </xdr:grpSpPr>
      <xdr:sp macro="" textlink="">
        <xdr:nvSpPr>
          <xdr:cNvPr id="21" name="Rectangle: Rounded Corners 14">
            <a:hlinkClick xmlns:r="http://schemas.openxmlformats.org/officeDocument/2006/relationships" r:id="rId1"/>
            <a:extLst>
              <a:ext uri="{FF2B5EF4-FFF2-40B4-BE49-F238E27FC236}">
                <a16:creationId xmlns:a16="http://schemas.microsoft.com/office/drawing/2014/main" id="{00000000-0008-0000-0200-000015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2" name="Graphic 15" descr="Home with solid fill">
            <a:hlinkClick xmlns:r="http://schemas.openxmlformats.org/officeDocument/2006/relationships" r:id="rId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1247004</xdr:colOff>
      <xdr:row>0</xdr:row>
      <xdr:rowOff>180910</xdr:rowOff>
    </xdr:from>
    <xdr:to>
      <xdr:col>0</xdr:col>
      <xdr:colOff>2299189</xdr:colOff>
      <xdr:row>2</xdr:row>
      <xdr:rowOff>14968</xdr:rowOff>
    </xdr:to>
    <xdr:grpSp>
      <xdr:nvGrpSpPr>
        <xdr:cNvPr id="23" name="Group 9">
          <a:extLst>
            <a:ext uri="{FF2B5EF4-FFF2-40B4-BE49-F238E27FC236}">
              <a16:creationId xmlns:a16="http://schemas.microsoft.com/office/drawing/2014/main" id="{00000000-0008-0000-0200-000017000000}"/>
            </a:ext>
          </a:extLst>
        </xdr:cNvPr>
        <xdr:cNvGrpSpPr/>
      </xdr:nvGrpSpPr>
      <xdr:grpSpPr>
        <a:xfrm>
          <a:off x="1247004" y="180910"/>
          <a:ext cx="1052185" cy="446379"/>
          <a:chOff x="1037919" y="109140"/>
          <a:chExt cx="1301261" cy="533400"/>
        </a:xfrm>
      </xdr:grpSpPr>
      <xdr:sp macro="" textlink="">
        <xdr:nvSpPr>
          <xdr:cNvPr id="24" name="Rectangle: Rounded Corners 12">
            <a:hlinkClick xmlns:r="http://schemas.openxmlformats.org/officeDocument/2006/relationships" r:id="rId4"/>
            <a:extLst>
              <a:ext uri="{FF2B5EF4-FFF2-40B4-BE49-F238E27FC236}">
                <a16:creationId xmlns:a16="http://schemas.microsoft.com/office/drawing/2014/main" id="{00000000-0008-0000-0200-000018000000}"/>
              </a:ext>
            </a:extLst>
          </xdr:cNvPr>
          <xdr:cNvSpPr/>
        </xdr:nvSpPr>
        <xdr:spPr>
          <a:xfrm>
            <a:off x="1805780" y="109140"/>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Arrow: Right 13">
            <a:hlinkClick xmlns:r="http://schemas.openxmlformats.org/officeDocument/2006/relationships" r:id="rId4"/>
            <a:extLst>
              <a:ext uri="{FF2B5EF4-FFF2-40B4-BE49-F238E27FC236}">
                <a16:creationId xmlns:a16="http://schemas.microsoft.com/office/drawing/2014/main" id="{00000000-0008-0000-0200-000019000000}"/>
              </a:ext>
            </a:extLst>
          </xdr:cNvPr>
          <xdr:cNvSpPr/>
        </xdr:nvSpPr>
        <xdr:spPr>
          <a:xfrm>
            <a:off x="1918691" y="222051"/>
            <a:ext cx="307578" cy="307578"/>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Rectangle: Rounded Corners 17">
            <a:hlinkClick xmlns:r="http://schemas.openxmlformats.org/officeDocument/2006/relationships" r:id="rId5"/>
            <a:extLst>
              <a:ext uri="{FF2B5EF4-FFF2-40B4-BE49-F238E27FC236}">
                <a16:creationId xmlns:a16="http://schemas.microsoft.com/office/drawing/2014/main" id="{00000000-0008-0000-0200-00001A000000}"/>
              </a:ext>
            </a:extLst>
          </xdr:cNvPr>
          <xdr:cNvSpPr/>
        </xdr:nvSpPr>
        <xdr:spPr>
          <a:xfrm>
            <a:off x="1037919" y="109140"/>
            <a:ext cx="533400" cy="53340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Arrow: Right 18">
            <a:hlinkClick xmlns:r="http://schemas.openxmlformats.org/officeDocument/2006/relationships" r:id="rId5"/>
            <a:extLst>
              <a:ext uri="{FF2B5EF4-FFF2-40B4-BE49-F238E27FC236}">
                <a16:creationId xmlns:a16="http://schemas.microsoft.com/office/drawing/2014/main" id="{00000000-0008-0000-0200-00001B000000}"/>
              </a:ext>
            </a:extLst>
          </xdr:cNvPr>
          <xdr:cNvSpPr/>
        </xdr:nvSpPr>
        <xdr:spPr>
          <a:xfrm rot="10800000">
            <a:off x="1150829" y="222051"/>
            <a:ext cx="307578" cy="307578"/>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0</xdr:colOff>
      <xdr:row>24</xdr:row>
      <xdr:rowOff>660976</xdr:rowOff>
    </xdr:from>
    <xdr:to>
      <xdr:col>0</xdr:col>
      <xdr:colOff>2551545</xdr:colOff>
      <xdr:row>25</xdr:row>
      <xdr:rowOff>403679</xdr:rowOff>
    </xdr:to>
    <xdr:sp macro="" textlink="">
      <xdr:nvSpPr>
        <xdr:cNvPr id="28" name="TextBox 10">
          <a:extLst>
            <a:ext uri="{FF2B5EF4-FFF2-40B4-BE49-F238E27FC236}">
              <a16:creationId xmlns:a16="http://schemas.microsoft.com/office/drawing/2014/main" id="{00000000-0008-0000-0200-00001C000000}"/>
            </a:ext>
          </a:extLst>
        </xdr:cNvPr>
        <xdr:cNvSpPr txBox="1"/>
      </xdr:nvSpPr>
      <xdr:spPr>
        <a:xfrm>
          <a:off x="0" y="18459119"/>
          <a:ext cx="2551545" cy="4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SENSIBILIDAD</a:t>
          </a:r>
        </a:p>
      </xdr:txBody>
    </xdr:sp>
    <xdr:clientData/>
  </xdr:twoCellAnchor>
  <xdr:twoCellAnchor editAs="oneCell">
    <xdr:from>
      <xdr:col>0</xdr:col>
      <xdr:colOff>151739</xdr:colOff>
      <xdr:row>25</xdr:row>
      <xdr:rowOff>315851</xdr:rowOff>
    </xdr:from>
    <xdr:to>
      <xdr:col>0</xdr:col>
      <xdr:colOff>2599047</xdr:colOff>
      <xdr:row>29</xdr:row>
      <xdr:rowOff>78691</xdr:rowOff>
    </xdr:to>
    <xdr:pic>
      <xdr:nvPicPr>
        <xdr:cNvPr id="29" name="Picture 11">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51739" y="18835172"/>
          <a:ext cx="2447308" cy="2593126"/>
        </a:xfrm>
        <a:prstGeom prst="rect">
          <a:avLst/>
        </a:prstGeom>
      </xdr:spPr>
    </xdr:pic>
    <xdr:clientData/>
  </xdr:twoCellAnchor>
  <xdr:twoCellAnchor>
    <xdr:from>
      <xdr:col>3</xdr:col>
      <xdr:colOff>263113</xdr:colOff>
      <xdr:row>8</xdr:row>
      <xdr:rowOff>302559</xdr:rowOff>
    </xdr:from>
    <xdr:to>
      <xdr:col>3</xdr:col>
      <xdr:colOff>403412</xdr:colOff>
      <xdr:row>8</xdr:row>
      <xdr:rowOff>602102</xdr:rowOff>
    </xdr:to>
    <xdr:sp macro="" textlink="">
      <xdr:nvSpPr>
        <xdr:cNvPr id="6" name="Βέλος: Κάτω 5">
          <a:extLst>
            <a:ext uri="{FF2B5EF4-FFF2-40B4-BE49-F238E27FC236}">
              <a16:creationId xmlns:a16="http://schemas.microsoft.com/office/drawing/2014/main" id="{00000000-0008-0000-0200-000006000000}"/>
            </a:ext>
          </a:extLst>
        </xdr:cNvPr>
        <xdr:cNvSpPr/>
      </xdr:nvSpPr>
      <xdr:spPr>
        <a:xfrm>
          <a:off x="5866054" y="3025588"/>
          <a:ext cx="140299" cy="29954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552740</xdr:colOff>
      <xdr:row>49</xdr:row>
      <xdr:rowOff>260597</xdr:rowOff>
    </xdr:from>
    <xdr:to>
      <xdr:col>18</xdr:col>
      <xdr:colOff>734168</xdr:colOff>
      <xdr:row>49</xdr:row>
      <xdr:rowOff>542430</xdr:rowOff>
    </xdr:to>
    <xdr:sp macro="" textlink="">
      <xdr:nvSpPr>
        <xdr:cNvPr id="10" name="Βέλος: Κάτω 9">
          <a:extLst>
            <a:ext uri="{FF2B5EF4-FFF2-40B4-BE49-F238E27FC236}">
              <a16:creationId xmlns:a16="http://schemas.microsoft.com/office/drawing/2014/main" id="{00000000-0008-0000-0200-00000A000000}"/>
            </a:ext>
          </a:extLst>
        </xdr:cNvPr>
        <xdr:cNvSpPr/>
      </xdr:nvSpPr>
      <xdr:spPr>
        <a:xfrm>
          <a:off x="33344140" y="21012397"/>
          <a:ext cx="181428" cy="11673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411307</xdr:colOff>
      <xdr:row>49</xdr:row>
      <xdr:rowOff>249628</xdr:rowOff>
    </xdr:from>
    <xdr:to>
      <xdr:col>19</xdr:col>
      <xdr:colOff>592735</xdr:colOff>
      <xdr:row>49</xdr:row>
      <xdr:rowOff>531461</xdr:rowOff>
    </xdr:to>
    <xdr:sp macro="" textlink="">
      <xdr:nvSpPr>
        <xdr:cNvPr id="11" name="Βέλος: Κάτω 10">
          <a:extLst>
            <a:ext uri="{FF2B5EF4-FFF2-40B4-BE49-F238E27FC236}">
              <a16:creationId xmlns:a16="http://schemas.microsoft.com/office/drawing/2014/main" id="{00000000-0008-0000-0200-00000B000000}"/>
            </a:ext>
          </a:extLst>
        </xdr:cNvPr>
        <xdr:cNvSpPr/>
      </xdr:nvSpPr>
      <xdr:spPr>
        <a:xfrm>
          <a:off x="34218707" y="21001428"/>
          <a:ext cx="181428" cy="12308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21</xdr:col>
      <xdr:colOff>88241</xdr:colOff>
      <xdr:row>4</xdr:row>
      <xdr:rowOff>612733</xdr:rowOff>
    </xdr:from>
    <xdr:to>
      <xdr:col>21</xdr:col>
      <xdr:colOff>545439</xdr:colOff>
      <xdr:row>5</xdr:row>
      <xdr:rowOff>229579</xdr:rowOff>
    </xdr:to>
    <xdr:grpSp>
      <xdr:nvGrpSpPr>
        <xdr:cNvPr id="13" name="Ομάδα 12">
          <a:extLst>
            <a:ext uri="{FF2B5EF4-FFF2-40B4-BE49-F238E27FC236}">
              <a16:creationId xmlns:a16="http://schemas.microsoft.com/office/drawing/2014/main" id="{00000000-0008-0000-0200-00000D000000}"/>
            </a:ext>
          </a:extLst>
        </xdr:cNvPr>
        <xdr:cNvGrpSpPr/>
      </xdr:nvGrpSpPr>
      <xdr:grpSpPr>
        <a:xfrm>
          <a:off x="35521241" y="1987054"/>
          <a:ext cx="457198" cy="229168"/>
          <a:chOff x="5087007" y="3111062"/>
          <a:chExt cx="457198" cy="231228"/>
        </a:xfrm>
        <a:solidFill>
          <a:srgbClr val="930352"/>
        </a:solidFill>
      </xdr:grpSpPr>
      <xdr:sp macro="" textlink="">
        <xdr:nvSpPr>
          <xdr:cNvPr id="14" name="Βέλος: Διάσημα 13">
            <a:extLst>
              <a:ext uri="{FF2B5EF4-FFF2-40B4-BE49-F238E27FC236}">
                <a16:creationId xmlns:a16="http://schemas.microsoft.com/office/drawing/2014/main" id="{00000000-0008-0000-0200-00000E000000}"/>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15" name="Βέλος: Διάσημα 14">
            <a:extLst>
              <a:ext uri="{FF2B5EF4-FFF2-40B4-BE49-F238E27FC236}">
                <a16:creationId xmlns:a16="http://schemas.microsoft.com/office/drawing/2014/main" id="{00000000-0008-0000-0200-00000F000000}"/>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twoCellAnchor>
    <xdr:from>
      <xdr:col>38</xdr:col>
      <xdr:colOff>0</xdr:colOff>
      <xdr:row>5</xdr:row>
      <xdr:rowOff>0</xdr:rowOff>
    </xdr:from>
    <xdr:to>
      <xdr:col>38</xdr:col>
      <xdr:colOff>457198</xdr:colOff>
      <xdr:row>5</xdr:row>
      <xdr:rowOff>233703</xdr:rowOff>
    </xdr:to>
    <xdr:grpSp>
      <xdr:nvGrpSpPr>
        <xdr:cNvPr id="34" name="Ομάδα 33">
          <a:extLst>
            <a:ext uri="{FF2B5EF4-FFF2-40B4-BE49-F238E27FC236}">
              <a16:creationId xmlns:a16="http://schemas.microsoft.com/office/drawing/2014/main" id="{00000000-0008-0000-0200-000022000000}"/>
            </a:ext>
          </a:extLst>
        </xdr:cNvPr>
        <xdr:cNvGrpSpPr/>
      </xdr:nvGrpSpPr>
      <xdr:grpSpPr>
        <a:xfrm>
          <a:off x="64021607" y="1986643"/>
          <a:ext cx="457198" cy="233703"/>
          <a:chOff x="5087007" y="3111062"/>
          <a:chExt cx="457198" cy="231228"/>
        </a:xfrm>
        <a:solidFill>
          <a:srgbClr val="930352"/>
        </a:solidFill>
      </xdr:grpSpPr>
      <xdr:sp macro="" textlink="">
        <xdr:nvSpPr>
          <xdr:cNvPr id="35" name="Βέλος: Διάσημα 34">
            <a:extLst>
              <a:ext uri="{FF2B5EF4-FFF2-40B4-BE49-F238E27FC236}">
                <a16:creationId xmlns:a16="http://schemas.microsoft.com/office/drawing/2014/main" id="{00000000-0008-0000-0200-000023000000}"/>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36" name="Βέλος: Διάσημα 35">
            <a:extLst>
              <a:ext uri="{FF2B5EF4-FFF2-40B4-BE49-F238E27FC236}">
                <a16:creationId xmlns:a16="http://schemas.microsoft.com/office/drawing/2014/main" id="{00000000-0008-0000-0200-000024000000}"/>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2791319</xdr:colOff>
      <xdr:row>27</xdr:row>
      <xdr:rowOff>127000</xdr:rowOff>
    </xdr:to>
    <xdr:sp macro="" textlink="">
      <xdr:nvSpPr>
        <xdr:cNvPr id="3" name="Rectangle 6">
          <a:extLst>
            <a:ext uri="{FF2B5EF4-FFF2-40B4-BE49-F238E27FC236}">
              <a16:creationId xmlns:a16="http://schemas.microsoft.com/office/drawing/2014/main" id="{00000000-0008-0000-0300-000003000000}"/>
            </a:ext>
          </a:extLst>
        </xdr:cNvPr>
        <xdr:cNvSpPr/>
      </xdr:nvSpPr>
      <xdr:spPr>
        <a:xfrm>
          <a:off x="0" y="0"/>
          <a:ext cx="2791319" cy="15303500"/>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147881</xdr:colOff>
      <xdr:row>2</xdr:row>
      <xdr:rowOff>300711</xdr:rowOff>
    </xdr:from>
    <xdr:ext cx="2449846" cy="5663473"/>
    <xdr:sp macro="" textlink="">
      <xdr:nvSpPr>
        <xdr:cNvPr id="4" name="TextBox 7">
          <a:extLst>
            <a:ext uri="{FF2B5EF4-FFF2-40B4-BE49-F238E27FC236}">
              <a16:creationId xmlns:a16="http://schemas.microsoft.com/office/drawing/2014/main" id="{00000000-0008-0000-0300-000004000000}"/>
            </a:ext>
          </a:extLst>
        </xdr:cNvPr>
        <xdr:cNvSpPr txBox="1"/>
      </xdr:nvSpPr>
      <xdr:spPr>
        <a:xfrm>
          <a:off x="147881" y="1026992"/>
          <a:ext cx="2449846" cy="5663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a:solidFill>
                <a:schemeClr val="bg1"/>
              </a:solidFill>
              <a:effectLst/>
              <a:latin typeface="+mn-lt"/>
              <a:ea typeface="+mn-ea"/>
              <a:cs typeface="+mn-cs"/>
            </a:rPr>
            <a:t>El objetivo de este paso es ayudar a los usuarios a identificar componentes (dentro o fuera de la instalación) que podrían verse negativamente afectados en caso de inundaciones, sequías o aumento del nivel del mar.</a:t>
          </a:r>
          <a:r>
            <a:rPr lang="es-ES" sz="1100" baseline="0">
              <a:solidFill>
                <a:schemeClr val="bg1"/>
              </a:solidFill>
              <a:effectLst/>
              <a:latin typeface="+mn-lt"/>
              <a:ea typeface="+mn-ea"/>
              <a:cs typeface="+mn-cs"/>
            </a:rPr>
            <a:t> </a:t>
          </a:r>
        </a:p>
        <a:p>
          <a:pPr lvl="0"/>
          <a:endParaRPr/>
        </a:p>
        <a:p>
          <a:pPr lvl="0"/>
          <a:r>
            <a:rPr lang="es-ES" sz="1100">
              <a:solidFill>
                <a:schemeClr val="bg1"/>
              </a:solidFill>
              <a:effectLst/>
              <a:latin typeface="+mn-lt"/>
              <a:ea typeface="+mn-ea"/>
              <a:cs typeface="+mn-cs"/>
            </a:rPr>
            <a:t>1. En el cuadro 3.1 se resume el perfil de riesgo de la instalación haciendo distinción entre riesgos internos y externos. Los riesgos externos se deben a fallos en los componentes interdependientes, mientras que los internos tienen su origen en fallos o disfunciones operativas de los distintos componentes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lvl="0"/>
          <a:endParaRPr/>
        </a:p>
        <a:p>
          <a:pPr lvl="0"/>
          <a:r>
            <a:rPr lang="es-ES" sz="1100">
              <a:solidFill>
                <a:schemeClr val="bg1"/>
              </a:solidFill>
              <a:effectLst/>
              <a:latin typeface="+mn-lt"/>
              <a:ea typeface="+mn-ea"/>
              <a:cs typeface="+mn-cs"/>
            </a:rPr>
            <a:t>2. El riesgo de cada componente se estima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automáticamente combinando las puntuaciones de sensibilidad y de exposición de los pasos anteriores. Los riesgos se comunican en un doble formato: usando una escala aritmética de [0-9] y una descripción cualitativa [bajo-medio-alto].</a:t>
          </a:r>
        </a:p>
        <a:p>
          <a:pPr lvl="0"/>
          <a:endParaRPr/>
        </a:p>
        <a:p>
          <a:pPr lvl="0"/>
          <a:r>
            <a:rPr lang="es-ES" sz="1100">
              <a:solidFill>
                <a:schemeClr val="bg1"/>
              </a:solidFill>
              <a:effectLst/>
              <a:latin typeface="+mn-lt"/>
              <a:ea typeface="+mn-ea"/>
              <a:cs typeface="+mn-cs"/>
            </a:rPr>
            <a:t>3. Las puntuaciones de riesgo se transfieren automáticamente al paso 4 para que se tengan en cuenta en la selección de medidas de adaptación. </a:t>
          </a:r>
        </a:p>
      </xdr:txBody>
    </xdr:sp>
    <xdr:clientData/>
  </xdr:oneCellAnchor>
  <xdr:twoCellAnchor editAs="oneCell">
    <xdr:from>
      <xdr:col>0</xdr:col>
      <xdr:colOff>156957</xdr:colOff>
      <xdr:row>0</xdr:row>
      <xdr:rowOff>180568</xdr:rowOff>
    </xdr:from>
    <xdr:to>
      <xdr:col>0</xdr:col>
      <xdr:colOff>589242</xdr:colOff>
      <xdr:row>1</xdr:row>
      <xdr:rowOff>233162</xdr:rowOff>
    </xdr:to>
    <xdr:grpSp>
      <xdr:nvGrpSpPr>
        <xdr:cNvPr id="19" name="Group 8">
          <a:extLst>
            <a:ext uri="{FF2B5EF4-FFF2-40B4-BE49-F238E27FC236}">
              <a16:creationId xmlns:a16="http://schemas.microsoft.com/office/drawing/2014/main" id="{00000000-0008-0000-0300-000013000000}"/>
            </a:ext>
          </a:extLst>
        </xdr:cNvPr>
        <xdr:cNvGrpSpPr/>
      </xdr:nvGrpSpPr>
      <xdr:grpSpPr>
        <a:xfrm>
          <a:off x="156957" y="180568"/>
          <a:ext cx="432285" cy="433594"/>
          <a:chOff x="1238250" y="942975"/>
          <a:chExt cx="533400" cy="533400"/>
        </a:xfrm>
      </xdr:grpSpPr>
      <xdr:sp macro="" textlink="">
        <xdr:nvSpPr>
          <xdr:cNvPr id="20" name="Rectangle: Rounded Corners 16">
            <a:hlinkClick xmlns:r="http://schemas.openxmlformats.org/officeDocument/2006/relationships" r:id="rId1"/>
            <a:extLst>
              <a:ext uri="{FF2B5EF4-FFF2-40B4-BE49-F238E27FC236}">
                <a16:creationId xmlns:a16="http://schemas.microsoft.com/office/drawing/2014/main" id="{00000000-0008-0000-0300-000014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1" name="Graphic 17" descr="Home with solid fill">
            <a:hlinkClick xmlns:r="http://schemas.openxmlformats.org/officeDocument/2006/relationships" r:id="rId1"/>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1249847</xdr:colOff>
      <xdr:row>0</xdr:row>
      <xdr:rowOff>180568</xdr:rowOff>
    </xdr:from>
    <xdr:to>
      <xdr:col>0</xdr:col>
      <xdr:colOff>2304431</xdr:colOff>
      <xdr:row>1</xdr:row>
      <xdr:rowOff>233162</xdr:rowOff>
    </xdr:to>
    <xdr:grpSp>
      <xdr:nvGrpSpPr>
        <xdr:cNvPr id="22" name="Group 9">
          <a:extLst>
            <a:ext uri="{FF2B5EF4-FFF2-40B4-BE49-F238E27FC236}">
              <a16:creationId xmlns:a16="http://schemas.microsoft.com/office/drawing/2014/main" id="{00000000-0008-0000-0300-000016000000}"/>
            </a:ext>
          </a:extLst>
        </xdr:cNvPr>
        <xdr:cNvGrpSpPr/>
      </xdr:nvGrpSpPr>
      <xdr:grpSpPr>
        <a:xfrm>
          <a:off x="1249847" y="180568"/>
          <a:ext cx="1054584" cy="433594"/>
          <a:chOff x="1037919" y="109140"/>
          <a:chExt cx="1301261" cy="533400"/>
        </a:xfrm>
      </xdr:grpSpPr>
      <xdr:sp macro="" textlink="">
        <xdr:nvSpPr>
          <xdr:cNvPr id="23" name="Rectangle: Rounded Corners 12">
            <a:hlinkClick xmlns:r="http://schemas.openxmlformats.org/officeDocument/2006/relationships" r:id="rId4"/>
            <a:extLst>
              <a:ext uri="{FF2B5EF4-FFF2-40B4-BE49-F238E27FC236}">
                <a16:creationId xmlns:a16="http://schemas.microsoft.com/office/drawing/2014/main" id="{00000000-0008-0000-0300-000017000000}"/>
              </a:ext>
            </a:extLst>
          </xdr:cNvPr>
          <xdr:cNvSpPr/>
        </xdr:nvSpPr>
        <xdr:spPr>
          <a:xfrm>
            <a:off x="1805780" y="109140"/>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Arrow: Right 13">
            <a:hlinkClick xmlns:r="http://schemas.openxmlformats.org/officeDocument/2006/relationships" r:id="rId4"/>
            <a:extLst>
              <a:ext uri="{FF2B5EF4-FFF2-40B4-BE49-F238E27FC236}">
                <a16:creationId xmlns:a16="http://schemas.microsoft.com/office/drawing/2014/main" id="{00000000-0008-0000-0300-000018000000}"/>
              </a:ext>
            </a:extLst>
          </xdr:cNvPr>
          <xdr:cNvSpPr/>
        </xdr:nvSpPr>
        <xdr:spPr>
          <a:xfrm>
            <a:off x="1918691" y="222051"/>
            <a:ext cx="307578" cy="307578"/>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Rectangle: Rounded Corners 14">
            <a:hlinkClick xmlns:r="http://schemas.openxmlformats.org/officeDocument/2006/relationships" r:id="rId5"/>
            <a:extLst>
              <a:ext uri="{FF2B5EF4-FFF2-40B4-BE49-F238E27FC236}">
                <a16:creationId xmlns:a16="http://schemas.microsoft.com/office/drawing/2014/main" id="{00000000-0008-0000-0300-000019000000}"/>
              </a:ext>
            </a:extLst>
          </xdr:cNvPr>
          <xdr:cNvSpPr/>
        </xdr:nvSpPr>
        <xdr:spPr>
          <a:xfrm>
            <a:off x="1037919" y="109140"/>
            <a:ext cx="533400" cy="53340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Arrow: Right 1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rot="10800000">
            <a:off x="1150829" y="222051"/>
            <a:ext cx="307578" cy="307578"/>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69273</xdr:colOff>
      <xdr:row>14</xdr:row>
      <xdr:rowOff>614864</xdr:rowOff>
    </xdr:from>
    <xdr:to>
      <xdr:col>0</xdr:col>
      <xdr:colOff>2586182</xdr:colOff>
      <xdr:row>14</xdr:row>
      <xdr:rowOff>854363</xdr:rowOff>
    </xdr:to>
    <xdr:sp macro="" textlink="">
      <xdr:nvSpPr>
        <xdr:cNvPr id="27" name="TextBox 10">
          <a:extLst>
            <a:ext uri="{FF2B5EF4-FFF2-40B4-BE49-F238E27FC236}">
              <a16:creationId xmlns:a16="http://schemas.microsoft.com/office/drawing/2014/main" id="{00000000-0008-0000-0300-00001B000000}"/>
            </a:ext>
          </a:extLst>
        </xdr:cNvPr>
        <xdr:cNvSpPr txBox="1"/>
      </xdr:nvSpPr>
      <xdr:spPr>
        <a:xfrm>
          <a:off x="69273" y="6803228"/>
          <a:ext cx="2516909" cy="239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DEFINICIÓN DE RIESGO</a:t>
          </a:r>
        </a:p>
      </xdr:txBody>
    </xdr:sp>
    <xdr:clientData/>
  </xdr:twoCellAnchor>
  <xdr:twoCellAnchor editAs="oneCell">
    <xdr:from>
      <xdr:col>0</xdr:col>
      <xdr:colOff>100198</xdr:colOff>
      <xdr:row>14</xdr:row>
      <xdr:rowOff>926913</xdr:rowOff>
    </xdr:from>
    <xdr:to>
      <xdr:col>0</xdr:col>
      <xdr:colOff>2605562</xdr:colOff>
      <xdr:row>18</xdr:row>
      <xdr:rowOff>53109</xdr:rowOff>
    </xdr:to>
    <xdr:pic>
      <xdr:nvPicPr>
        <xdr:cNvPr id="28" name="Picture 11">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00198" y="7115277"/>
          <a:ext cx="2505364" cy="31901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2767908</xdr:colOff>
      <xdr:row>86</xdr:row>
      <xdr:rowOff>241745</xdr:rowOff>
    </xdr:to>
    <xdr:grpSp>
      <xdr:nvGrpSpPr>
        <xdr:cNvPr id="19" name="Group 16">
          <a:extLst>
            <a:ext uri="{FF2B5EF4-FFF2-40B4-BE49-F238E27FC236}">
              <a16:creationId xmlns:a16="http://schemas.microsoft.com/office/drawing/2014/main" id="{00000000-0008-0000-0400-000011000000}"/>
            </a:ext>
          </a:extLst>
        </xdr:cNvPr>
        <xdr:cNvGrpSpPr/>
      </xdr:nvGrpSpPr>
      <xdr:grpSpPr>
        <a:xfrm>
          <a:off x="0" y="0"/>
          <a:ext cx="2767908" cy="39389495"/>
          <a:chOff x="11907" y="199718"/>
          <a:chExt cx="2784141" cy="30359161"/>
        </a:xfrm>
      </xdr:grpSpPr>
      <xdr:sp macro="" textlink="">
        <xdr:nvSpPr>
          <xdr:cNvPr id="20" name="Rectangle 17">
            <a:extLst>
              <a:ext uri="{FF2B5EF4-FFF2-40B4-BE49-F238E27FC236}">
                <a16:creationId xmlns:a16="http://schemas.microsoft.com/office/drawing/2014/main" id="{00000000-0008-0000-0400-000012000000}"/>
              </a:ext>
            </a:extLst>
          </xdr:cNvPr>
          <xdr:cNvSpPr/>
        </xdr:nvSpPr>
        <xdr:spPr>
          <a:xfrm>
            <a:off x="11907" y="199718"/>
            <a:ext cx="2784141" cy="30359161"/>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TextBox 18">
            <a:extLst>
              <a:ext uri="{FF2B5EF4-FFF2-40B4-BE49-F238E27FC236}">
                <a16:creationId xmlns:a16="http://schemas.microsoft.com/office/drawing/2014/main" id="{00000000-0008-0000-0400-000013000000}"/>
              </a:ext>
            </a:extLst>
          </xdr:cNvPr>
          <xdr:cNvSpPr txBox="1"/>
        </xdr:nvSpPr>
        <xdr:spPr>
          <a:xfrm>
            <a:off x="135175" y="1076390"/>
            <a:ext cx="2506673" cy="15008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baseline="0">
                <a:solidFill>
                  <a:schemeClr val="bg1"/>
                </a:solidFill>
                <a:effectLst/>
                <a:latin typeface="+mn-lt"/>
                <a:ea typeface="+mn-ea"/>
                <a:cs typeface="+mn-cs"/>
              </a:rPr>
              <a:t>El objetivo de este paso es informar a los usuarios sobre la variedad de medidas de adaptación que pueden utilizarse para la protección frente al cambio climático de los proyectos de </a:t>
            </a:r>
            <a:r>
              <a:rPr lang="es-ES" sz="1100">
                <a:solidFill>
                  <a:schemeClr val="bg1"/>
                </a:solidFill>
                <a:effectLst/>
                <a:latin typeface="+mn-lt"/>
                <a:ea typeface="+mn-ea"/>
                <a:cs typeface="+mn-cs"/>
              </a:rPr>
              <a:t>regeneración urbana, en concreto frente a</a:t>
            </a:r>
            <a:r>
              <a:rPr lang="es-ES" sz="1100" baseline="0">
                <a:solidFill>
                  <a:schemeClr val="bg1"/>
                </a:solidFill>
                <a:effectLst/>
                <a:latin typeface="+mn-lt"/>
                <a:ea typeface="+mn-ea"/>
                <a:cs typeface="+mn-cs"/>
              </a:rPr>
              <a:t> inundaciones, sequías y aumento del nivel del mar. </a:t>
            </a:r>
          </a:p>
          <a:p>
            <a:pPr eaLnBrk="1" fontAlgn="auto" latinLnBrk="0" hangingPunct="1"/>
            <a:endParaRPr>
              <a:solidFill>
                <a:schemeClr val="bg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1.</a:t>
            </a:r>
            <a:r>
              <a:rPr lang="es-ES" sz="1100" baseline="0">
                <a:solidFill>
                  <a:schemeClr val="bg1"/>
                </a:solidFill>
                <a:effectLst/>
                <a:latin typeface="+mn-lt"/>
                <a:ea typeface="+mn-ea"/>
                <a:cs typeface="+mn-cs"/>
              </a:rPr>
              <a:t> En </a:t>
            </a:r>
            <a:r>
              <a:rPr lang="es-ES" sz="1100">
                <a:solidFill>
                  <a:schemeClr val="bg1"/>
                </a:solidFill>
                <a:effectLst/>
                <a:latin typeface="+mn-lt"/>
                <a:ea typeface="+mn-ea"/>
                <a:cs typeface="+mn-cs"/>
              </a:rPr>
              <a:t>el cuadro 4.2</a:t>
            </a:r>
            <a:r>
              <a:rPr lang="es-ES" sz="1100" baseline="0">
                <a:solidFill>
                  <a:schemeClr val="bg1"/>
                </a:solidFill>
                <a:effectLst/>
                <a:latin typeface="+mn-lt"/>
                <a:ea typeface="+mn-ea"/>
                <a:cs typeface="+mn-cs"/>
              </a:rPr>
              <a:t>figura una lista de posibles </a:t>
            </a:r>
            <a:r>
              <a:rPr lang="es-ES" sz="1100">
                <a:solidFill>
                  <a:schemeClr val="bg1"/>
                </a:solidFill>
                <a:effectLst/>
                <a:latin typeface="+mn-lt"/>
                <a:ea typeface="+mn-ea"/>
                <a:cs typeface="+mn-cs"/>
              </a:rPr>
              <a:t>medidas de adaptación</a:t>
            </a:r>
            <a:r>
              <a:rPr lang="es-ES" sz="1100" baseline="0">
                <a:solidFill>
                  <a:schemeClr val="bg1"/>
                </a:solidFill>
                <a:effectLst/>
                <a:latin typeface="+mn-lt"/>
                <a:ea typeface="+mn-ea"/>
                <a:cs typeface="+mn-cs"/>
              </a:rPr>
              <a:t>. Cada medida puede ofrecer un nivel de protección diferente (alto o bajo) a uno o varios componentes y está asociada a una estimación indicativa del coste (caro o barato) que se muestra en la columna «COSTE»).</a:t>
            </a:r>
          </a:p>
          <a:p>
            <a:pPr eaLnBrk="1" fontAlgn="auto" latinLnBrk="0" hangingPunct="1"/>
            <a:endParaRPr>
              <a:solidFill>
                <a:schemeClr val="bg1"/>
              </a:solidFill>
            </a:endParaRPr>
          </a:p>
          <a:p>
            <a:pPr eaLnBrk="1" fontAlgn="auto" latinLnBrk="0" hangingPunct="1"/>
            <a:r>
              <a:rPr lang="es-ES" sz="1100" baseline="0">
                <a:solidFill>
                  <a:schemeClr val="bg1"/>
                </a:solidFill>
                <a:effectLst/>
                <a:latin typeface="+mn-lt"/>
                <a:ea typeface="+mn-ea"/>
                <a:cs typeface="+mn-cs"/>
              </a:rPr>
              <a:t> En el mismo cuadro, también se especifican soluciones «sin arrepentimiento». Estas últimas hacen referencia principalmente a modificaciones operativas que pueden aprovecharse para protegerse de riesgos externos.  </a:t>
            </a:r>
          </a:p>
          <a:p>
            <a:pPr eaLnBrk="1" fontAlgn="auto" latinLnBrk="0" hangingPunct="1"/>
            <a:endParaRPr>
              <a:solidFill>
                <a:schemeClr val="bg1"/>
              </a:solidFill>
            </a:endParaRPr>
          </a:p>
          <a:p>
            <a:pPr eaLnBrk="1" fontAlgn="auto" latinLnBrk="0" hangingPunct="1"/>
            <a:r>
              <a:rPr lang="es-ES" sz="1100" baseline="0">
                <a:solidFill>
                  <a:schemeClr val="bg1"/>
                </a:solidFill>
                <a:effectLst/>
                <a:latin typeface="+mn-lt"/>
                <a:ea typeface="+mn-ea"/>
                <a:cs typeface="+mn-cs"/>
              </a:rPr>
              <a:t>PROTECCIÓN FRENTE AL CAMBIO CLIMÁTICO: </a:t>
            </a:r>
            <a:r>
              <a:rPr lang="es-ES" sz="1100" cap="all" baseline="0">
                <a:solidFill>
                  <a:schemeClr val="bg1"/>
                </a:solidFill>
                <a:effectLst/>
                <a:latin typeface="+mn-lt"/>
                <a:ea typeface="+mn-ea"/>
                <a:cs typeface="+mn-cs"/>
              </a:rPr>
              <a:t>precipitaciones extremas, inundaciones y aumento del nivel del mar</a:t>
            </a:r>
          </a:p>
          <a:p>
            <a:pPr eaLnBrk="1" fontAlgn="auto" latinLnBrk="0" hangingPunct="1"/>
            <a:endParaRPr>
              <a:solidFill>
                <a:schemeClr val="bg1"/>
              </a:solidFill>
            </a:endParaRPr>
          </a:p>
          <a:p>
            <a:pPr eaLnBrk="1" fontAlgn="auto" latinLnBrk="0" hangingPunct="1"/>
            <a:r>
              <a:rPr lang="es-ES" sz="1100">
                <a:solidFill>
                  <a:schemeClr val="bg1"/>
                </a:solidFill>
                <a:effectLst/>
                <a:latin typeface="+mn-lt"/>
                <a:ea typeface="+mn-ea"/>
                <a:cs typeface="+mn-cs"/>
              </a:rPr>
              <a:t>2. Consulte el cuadro 4.2 para elaborar una </a:t>
            </a:r>
            <a:r>
              <a:rPr lang="es-ES" sz="1100" b="1">
                <a:solidFill>
                  <a:schemeClr val="bg1"/>
                </a:solidFill>
                <a:effectLst/>
                <a:latin typeface="+mn-lt"/>
                <a:ea typeface="+mn-ea"/>
                <a:cs typeface="+mn-cs"/>
              </a:rPr>
              <a:t>estrategia de adaptación específica </a:t>
            </a:r>
            <a:r>
              <a:rPr lang="es-ES" sz="1100">
                <a:solidFill>
                  <a:schemeClr val="bg1"/>
                </a:solidFill>
                <a:effectLst/>
                <a:latin typeface="+mn-lt"/>
                <a:ea typeface="+mn-ea"/>
                <a:cs typeface="+mn-cs"/>
              </a:rPr>
              <a:t> para el proyecto que reduzca su riesgo inicial</a:t>
            </a:r>
            <a:r>
              <a:rPr lang="es-ES" sz="1100" baseline="0">
                <a:solidFill>
                  <a:schemeClr val="bg1"/>
                </a:solidFill>
                <a:effectLst/>
                <a:latin typeface="+mn-lt"/>
                <a:ea typeface="+mn-ea"/>
                <a:cs typeface="+mn-cs"/>
              </a:rPr>
              <a:t> por debajo de un nivel aceptable. </a:t>
            </a:r>
            <a:r>
              <a:rPr lang="es-ES" sz="1100">
                <a:solidFill>
                  <a:schemeClr val="bg1"/>
                </a:solidFill>
                <a:effectLst/>
                <a:latin typeface="+mn-lt"/>
                <a:ea typeface="+mn-ea"/>
                <a:cs typeface="+mn-cs"/>
              </a:rPr>
              <a:t> Para facilitar la consulta, el riesgo de cada componente se transfiere aquí automáticamente del paso anterior.  </a:t>
            </a:r>
          </a:p>
          <a:p>
            <a:pPr eaLnBrk="1" fontAlgn="auto" latinLnBrk="0" hangingPunct="1"/>
            <a:endParaRPr>
              <a:solidFill>
                <a:schemeClr val="bg1"/>
              </a:solidFill>
            </a:endParaRPr>
          </a:p>
          <a:p>
            <a:pPr eaLnBrk="1" fontAlgn="auto" latinLnBrk="0" hangingPunct="1"/>
            <a:r>
              <a:rPr lang="es-ES" sz="1100">
                <a:solidFill>
                  <a:schemeClr val="bg1"/>
                </a:solidFill>
                <a:effectLst/>
                <a:latin typeface="+mn-lt"/>
                <a:ea typeface="+mn-ea"/>
                <a:cs typeface="+mn-cs"/>
              </a:rPr>
              <a:t>3. </a:t>
            </a:r>
            <a:r>
              <a:rPr lang="es-ES" sz="1100" baseline="0">
                <a:solidFill>
                  <a:schemeClr val="bg1"/>
                </a:solidFill>
                <a:effectLst/>
                <a:latin typeface="+mn-lt"/>
                <a:ea typeface="+mn-ea"/>
                <a:cs typeface="+mn-cs"/>
              </a:rPr>
              <a:t>Las</a:t>
            </a:r>
            <a:r>
              <a:rPr lang="es-ES" sz="1100">
                <a:solidFill>
                  <a:schemeClr val="bg1"/>
                </a:solidFill>
                <a:effectLst/>
                <a:latin typeface="+mn-lt"/>
                <a:ea typeface="+mn-ea"/>
                <a:cs typeface="+mn-cs"/>
              </a:rPr>
              <a:t> medidas de adaptación </a:t>
            </a:r>
            <a:r>
              <a:rPr lang="es-ES" sz="1100" baseline="0">
                <a:solidFill>
                  <a:schemeClr val="bg1"/>
                </a:solidFill>
                <a:effectLst/>
                <a:latin typeface="+mn-lt"/>
                <a:ea typeface="+mn-ea"/>
                <a:cs typeface="+mn-cs"/>
              </a:rPr>
              <a:t> deberán ser</a:t>
            </a:r>
            <a:r>
              <a:rPr lang="es-ES" sz="1100">
                <a:solidFill>
                  <a:schemeClr val="bg1"/>
                </a:solidFill>
                <a:effectLst/>
                <a:latin typeface="+mn-lt"/>
                <a:ea typeface="+mn-ea"/>
                <a:cs typeface="+mn-cs"/>
              </a:rPr>
              <a:t> específicas para el peligro considerado</a:t>
            </a:r>
            <a:r>
              <a:rPr lang="es-ES" sz="1100" baseline="0">
                <a:solidFill>
                  <a:schemeClr val="bg1"/>
                </a:solidFill>
                <a:effectLst/>
                <a:latin typeface="+mn-lt"/>
                <a:ea typeface="+mn-ea"/>
                <a:cs typeface="+mn-cs"/>
              </a:rPr>
              <a:t>. </a:t>
            </a:r>
          </a:p>
          <a:p>
            <a:pPr eaLnBrk="1" fontAlgn="auto" latinLnBrk="0" hangingPunct="1"/>
            <a:r>
              <a:rPr lang="es-ES" sz="1100">
                <a:solidFill>
                  <a:schemeClr val="bg1"/>
                </a:solidFill>
                <a:effectLst/>
                <a:latin typeface="+mn-lt"/>
                <a:ea typeface="+mn-ea"/>
                <a:cs typeface="+mn-cs"/>
              </a:rPr>
              <a:t>Seleccione las medidas que ofrezcan protección a los componentes de riesgo moderado o alto</a:t>
            </a:r>
            <a:r>
              <a:rPr lang="es-ES" sz="1100" baseline="0">
                <a:solidFill>
                  <a:schemeClr val="bg1"/>
                </a:solidFill>
                <a:effectLst/>
                <a:latin typeface="+mn-lt"/>
                <a:ea typeface="+mn-ea"/>
                <a:cs typeface="+mn-cs"/>
              </a:rPr>
              <a:t>, e introduzca su selección en las filas vacías de la sección 4.2.</a:t>
            </a:r>
            <a:r>
              <a:rPr lang="es-ES" sz="1100">
                <a:solidFill>
                  <a:schemeClr val="bg1"/>
                </a:solidFill>
                <a:effectLst/>
                <a:latin typeface="+mn-lt"/>
                <a:ea typeface="+mn-ea"/>
                <a:cs typeface="+mn-cs"/>
              </a:rPr>
              <a:t> Otorgue prioridad a medidas que: (i) ofrecen mayor protección; (ii) pueden beneficiar a múltiples componentes; y (iii) son rentables. </a:t>
            </a:r>
          </a:p>
          <a:p>
            <a:pPr eaLnBrk="1" fontAlgn="auto" latinLnBrk="0" hangingPunct="1"/>
            <a:endParaRPr>
              <a:solidFill>
                <a:schemeClr val="bg1"/>
              </a:solidFill>
            </a:endParaRPr>
          </a:p>
          <a:p>
            <a:pPr eaLnBrk="1" fontAlgn="auto" latinLnBrk="0" hangingPunct="1"/>
            <a:r>
              <a:rPr lang="es-ES" sz="1100">
                <a:solidFill>
                  <a:schemeClr val="bg1"/>
                </a:solidFill>
                <a:effectLst/>
                <a:latin typeface="+mn-lt"/>
                <a:ea typeface="+mn-ea"/>
                <a:cs typeface="+mn-cs"/>
              </a:rPr>
              <a:t>4. Antes de finalizar la decisión, determine si existen limitaciones específicas que impidan su aplicación. Anote su respuesta en las últimas columnas del cuadro 4.2. Limitaciones a tener en cuenta: restricciones/reglamentos de planificación, limitaciones de espacio/tiempo, dificultades presupuestarias, falta de experiencia técnica, etc.</a:t>
            </a:r>
          </a:p>
          <a:p>
            <a:pPr eaLnBrk="1" fontAlgn="auto" latinLnBrk="0" hangingPunct="1"/>
            <a:endParaRPr>
              <a:solidFill>
                <a:schemeClr val="bg1"/>
              </a:solidFill>
            </a:endParaRPr>
          </a:p>
          <a:p>
            <a:pPr eaLnBrk="1" fontAlgn="auto" latinLnBrk="0" hangingPunct="1"/>
            <a:r>
              <a:rPr lang="es-ES" sz="1100">
                <a:solidFill>
                  <a:schemeClr val="bg1"/>
                </a:solidFill>
                <a:effectLst/>
                <a:latin typeface="+mn-lt"/>
                <a:ea typeface="+mn-ea"/>
                <a:cs typeface="+mn-cs"/>
              </a:rPr>
              <a:t>5. Para </a:t>
            </a:r>
            <a:r>
              <a:rPr lang="es-ES" sz="1100" baseline="0">
                <a:solidFill>
                  <a:schemeClr val="bg1"/>
                </a:solidFill>
                <a:effectLst/>
                <a:latin typeface="+mn-lt"/>
                <a:ea typeface="+mn-ea"/>
                <a:cs typeface="+mn-cs"/>
              </a:rPr>
              <a:t>cada </a:t>
            </a:r>
            <a:r>
              <a:rPr lang="es-ES" sz="1100">
                <a:solidFill>
                  <a:schemeClr val="bg1"/>
                </a:solidFill>
                <a:effectLst/>
                <a:latin typeface="+mn-lt"/>
                <a:ea typeface="+mn-ea"/>
                <a:cs typeface="+mn-cs"/>
              </a:rPr>
              <a:t>componente en riesgo, determine el </a:t>
            </a:r>
            <a:r>
              <a:rPr lang="es-ES" sz="1100" b="1">
                <a:solidFill>
                  <a:schemeClr val="bg1"/>
                </a:solidFill>
                <a:effectLst/>
                <a:latin typeface="+mn-lt"/>
                <a:ea typeface="+mn-ea"/>
                <a:cs typeface="+mn-cs"/>
              </a:rPr>
              <a:t>nivel de </a:t>
            </a:r>
            <a:r>
              <a:rPr lang="es-ES" sz="1100" b="1" baseline="0">
                <a:solidFill>
                  <a:schemeClr val="bg1"/>
                </a:solidFill>
                <a:effectLst/>
                <a:latin typeface="+mn-lt"/>
                <a:ea typeface="+mn-ea"/>
                <a:cs typeface="+mn-cs"/>
              </a:rPr>
              <a:t> eficiencia</a:t>
            </a:r>
            <a:r>
              <a:rPr lang="es-ES" sz="1100" baseline="0">
                <a:solidFill>
                  <a:schemeClr val="bg1"/>
                </a:solidFill>
                <a:effectLst/>
                <a:latin typeface="+mn-lt"/>
                <a:ea typeface="+mn-ea"/>
                <a:cs typeface="+mn-cs"/>
              </a:rPr>
              <a:t> (es decir, el nivel de protección) de la estrategia de </a:t>
            </a:r>
            <a:r>
              <a:rPr lang="es-ES" sz="1100">
                <a:solidFill>
                  <a:schemeClr val="bg1"/>
                </a:solidFill>
                <a:effectLst/>
                <a:latin typeface="+mn-lt"/>
                <a:ea typeface="+mn-ea"/>
                <a:cs typeface="+mn-cs"/>
              </a:rPr>
              <a:t>adaptación</a:t>
            </a:r>
            <a:r>
              <a:rPr lang="es-ES" sz="1100" baseline="0">
                <a:solidFill>
                  <a:schemeClr val="bg1"/>
                </a:solidFill>
                <a:effectLst/>
                <a:latin typeface="+mn-lt"/>
                <a:ea typeface="+mn-ea"/>
                <a:cs typeface="+mn-cs"/>
              </a:rPr>
              <a:t> seleccionada</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caso de que la estrategia incluya más de una medida, establezca el </a:t>
            </a:r>
            <a:r>
              <a:rPr lang="es-ES" sz="1100" baseline="0">
                <a:solidFill>
                  <a:schemeClr val="bg1"/>
                </a:solidFill>
                <a:effectLst/>
                <a:latin typeface="+mn-lt"/>
                <a:ea typeface="+mn-ea"/>
                <a:cs typeface="+mn-cs"/>
              </a:rPr>
              <a:t> nivel </a:t>
            </a:r>
            <a:r>
              <a:rPr lang="es-ES" sz="1100">
                <a:solidFill>
                  <a:schemeClr val="bg1"/>
                </a:solidFill>
                <a:effectLst/>
                <a:latin typeface="+mn-lt"/>
                <a:ea typeface="+mn-ea"/>
                <a:cs typeface="+mn-cs"/>
              </a:rPr>
              <a:t>de eficiencia agregado teniendo en cuenta las complementariedades entre las medidas de adaptación</a:t>
            </a:r>
            <a:r>
              <a:rPr lang="es-ES" sz="1100" baseline="0">
                <a:solidFill>
                  <a:schemeClr val="bg1"/>
                </a:solidFill>
                <a:effectLst/>
                <a:latin typeface="+mn-lt"/>
                <a:ea typeface="+mn-ea"/>
                <a:cs typeface="+mn-cs"/>
              </a:rPr>
              <a:t> y </a:t>
            </a:r>
            <a:r>
              <a:rPr lang="es-ES" sz="1100">
                <a:solidFill>
                  <a:schemeClr val="bg1"/>
                </a:solidFill>
                <a:effectLst/>
                <a:latin typeface="+mn-lt"/>
                <a:ea typeface="+mn-ea"/>
                <a:cs typeface="+mn-cs"/>
              </a:rPr>
              <a:t>las características y limitaciones específicas del proyecto.</a:t>
            </a:r>
          </a:p>
          <a:p>
            <a:pPr eaLnBrk="1" fontAlgn="auto" latinLnBrk="0" hangingPunct="1"/>
            <a:r>
              <a:rPr lang="es-ES" sz="1100">
                <a:solidFill>
                  <a:schemeClr val="bg1"/>
                </a:solidFill>
                <a:effectLst/>
                <a:latin typeface="+mn-lt"/>
                <a:ea typeface="+mn-ea"/>
                <a:cs typeface="+mn-cs"/>
              </a:rPr>
              <a:t> </a:t>
            </a:r>
            <a:r>
              <a:rPr lang="es-ES" sz="1100" baseline="0">
                <a:solidFill>
                  <a:schemeClr val="bg1"/>
                </a:solidFill>
                <a:effectLst/>
                <a:latin typeface="+mn-lt"/>
                <a:ea typeface="+mn-ea"/>
                <a:cs typeface="+mn-cs"/>
              </a:rPr>
              <a:t>Introduzca el nivel final de eficiencia (eligiendo entre «Alto» y «Bajo») en las celdas blancas de la sección 4.3 del cuadro 4.1</a:t>
            </a:r>
          </a:p>
          <a:p>
            <a:pPr eaLnBrk="1" fontAlgn="auto" latinLnBrk="0" hangingPunct="1"/>
            <a:endParaRPr>
              <a:solidFill>
                <a:schemeClr val="bg1"/>
              </a:solidFill>
            </a:endParaRPr>
          </a:p>
          <a:p>
            <a:pPr eaLnBrk="1" fontAlgn="auto" latinLnBrk="0" hangingPunct="1"/>
            <a:r>
              <a:rPr lang="es-ES" sz="1100">
                <a:solidFill>
                  <a:schemeClr val="bg1"/>
                </a:solidFill>
                <a:effectLst/>
                <a:latin typeface="+mn-lt"/>
                <a:ea typeface="+mn-ea"/>
                <a:cs typeface="+mn-cs"/>
              </a:rPr>
              <a:t>6.</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nivel final de riesgo</a:t>
            </a:r>
            <a:r>
              <a:rPr lang="es-ES" sz="1100" baseline="0">
                <a:solidFill>
                  <a:schemeClr val="bg1"/>
                </a:solidFill>
                <a:effectLst/>
                <a:latin typeface="+mn-lt"/>
                <a:ea typeface="+mn-ea"/>
                <a:cs typeface="+mn-cs"/>
              </a:rPr>
              <a:t> de «precipitaciones extremas e inundaciones» </a:t>
            </a:r>
            <a:r>
              <a:rPr lang="es-ES" sz="1100">
                <a:solidFill>
                  <a:schemeClr val="bg1"/>
                </a:solidFill>
                <a:effectLst/>
                <a:latin typeface="+mn-lt"/>
                <a:ea typeface="+mn-ea"/>
                <a:cs typeface="+mn-cs"/>
              </a:rPr>
              <a:t>de los</a:t>
            </a:r>
            <a:r>
              <a:rPr lang="es-ES" sz="1100" baseline="0">
                <a:solidFill>
                  <a:schemeClr val="bg1"/>
                </a:solidFill>
                <a:effectLst/>
                <a:latin typeface="+mn-lt"/>
                <a:ea typeface="+mn-ea"/>
                <a:cs typeface="+mn-cs"/>
              </a:rPr>
              <a:t> distintos </a:t>
            </a:r>
            <a:r>
              <a:rPr lang="es-ES" sz="1100">
                <a:solidFill>
                  <a:schemeClr val="bg1"/>
                </a:solidFill>
                <a:effectLst/>
                <a:latin typeface="+mn-lt"/>
                <a:ea typeface="+mn-ea"/>
                <a:cs typeface="+mn-cs"/>
              </a:rPr>
              <a:t>componentes se mostrará en</a:t>
            </a:r>
            <a:r>
              <a:rPr lang="es-ES" sz="1100" baseline="0">
                <a:solidFill>
                  <a:schemeClr val="bg1"/>
                </a:solidFill>
                <a:effectLst/>
                <a:latin typeface="+mn-lt"/>
                <a:ea typeface="+mn-ea"/>
                <a:cs typeface="+mn-cs"/>
              </a:rPr>
              <a:t> la sección</a:t>
            </a:r>
            <a:r>
              <a:rPr lang="es-ES" sz="1100">
                <a:solidFill>
                  <a:schemeClr val="bg1"/>
                </a:solidFill>
                <a:effectLst/>
                <a:latin typeface="+mn-lt"/>
                <a:ea typeface="+mn-ea"/>
                <a:cs typeface="+mn-cs"/>
              </a:rPr>
              <a:t> 4.4a </a:t>
            </a:r>
            <a:r>
              <a:rPr lang="es-ES" sz="1100" baseline="0">
                <a:solidFill>
                  <a:schemeClr val="bg1"/>
                </a:solidFill>
                <a:effectLst/>
                <a:latin typeface="+mn-lt"/>
                <a:ea typeface="+mn-ea"/>
                <a:cs typeface="+mn-cs"/>
              </a:rPr>
              <a:t>del cuadro 4.1. </a:t>
            </a:r>
            <a:r>
              <a:rPr lang="es-ES" sz="1100">
                <a:solidFill>
                  <a:schemeClr val="bg1"/>
                </a:solidFill>
                <a:effectLst/>
                <a:latin typeface="+mn-lt"/>
                <a:ea typeface="+mn-ea"/>
                <a:cs typeface="+mn-cs"/>
              </a:rPr>
              <a:t>Similarmente, el nivel final de riesgo de «aumento del nivel del mar y mareas»</a:t>
            </a:r>
            <a:r>
              <a:rPr lang="es-ES" sz="1100" baseline="0">
                <a:solidFill>
                  <a:schemeClr val="bg1"/>
                </a:solidFill>
                <a:effectLst/>
                <a:latin typeface="+mn-lt"/>
                <a:ea typeface="+mn-ea"/>
                <a:cs typeface="+mn-cs"/>
              </a:rPr>
              <a:t> se mostrará en la sección </a:t>
            </a:r>
            <a:r>
              <a:rPr lang="es-ES" sz="1100">
                <a:solidFill>
                  <a:schemeClr val="bg1"/>
                </a:solidFill>
                <a:effectLst/>
                <a:latin typeface="+mn-lt"/>
                <a:ea typeface="+mn-ea"/>
                <a:cs typeface="+mn-cs"/>
              </a:rPr>
              <a:t> 4.4b </a:t>
            </a:r>
            <a:r>
              <a:rPr lang="es-ES" sz="1100" baseline="0">
                <a:solidFill>
                  <a:schemeClr val="bg1"/>
                </a:solidFill>
                <a:effectLst/>
                <a:latin typeface="+mn-lt"/>
                <a:ea typeface="+mn-ea"/>
                <a:cs typeface="+mn-cs"/>
              </a:rPr>
              <a:t>del cuadro 4.1. </a:t>
            </a:r>
          </a:p>
          <a:p>
            <a:pPr eaLnBrk="1" fontAlgn="auto" latinLnBrk="0" hangingPunct="1"/>
            <a:endParaRPr>
              <a:solidFill>
                <a:schemeClr val="bg1"/>
              </a:solidFill>
            </a:endParaRPr>
          </a:p>
          <a:p>
            <a:pPr eaLnBrk="1" fontAlgn="auto" latinLnBrk="0" hangingPunct="1"/>
            <a:r>
              <a:rPr lang="es-ES" sz="1100" b="1" baseline="0">
                <a:solidFill>
                  <a:schemeClr val="bg1"/>
                </a:solidFill>
                <a:effectLst/>
                <a:latin typeface="+mn-lt"/>
                <a:ea typeface="+mn-ea"/>
                <a:cs typeface="+mn-cs"/>
              </a:rPr>
              <a:t>PROTECCIÓN FRENTE AL CAMBIO CLIMÁTICO: SEQUÍAS</a:t>
            </a:r>
          </a:p>
          <a:p>
            <a:pPr eaLnBrk="1" fontAlgn="auto" latinLnBrk="0" hangingPunct="1"/>
            <a:r>
              <a:rPr lang="es-ES" sz="1100" baseline="0">
                <a:solidFill>
                  <a:schemeClr val="bg1"/>
                </a:solidFill>
                <a:effectLst/>
                <a:latin typeface="+mn-lt"/>
                <a:ea typeface="+mn-ea"/>
                <a:cs typeface="+mn-cs"/>
              </a:rPr>
              <a:t>7. Repita el mismo procedimiento para evaluar la protección frente al cambio climático en relación con las sequías. Complete las secciones 4.6 y 4.7 del cuadro 4.1 para obtener el nivel final de riesgo de los distintos componentes. </a:t>
            </a:r>
          </a:p>
          <a:p>
            <a:pPr eaLnBrk="1" fontAlgn="auto" latinLnBrk="0" hangingPunct="1"/>
            <a:endParaRPr>
              <a:solidFill>
                <a:schemeClr val="bg1"/>
              </a:solidFill>
            </a:endParaRPr>
          </a:p>
          <a:p>
            <a:pPr eaLnBrk="1" fontAlgn="auto" latinLnBrk="0" hangingPunct="1"/>
            <a:endParaRPr>
              <a:solidFill>
                <a:schemeClr val="bg1"/>
              </a:solidFill>
            </a:endParaRPr>
          </a:p>
          <a:p>
            <a:pPr eaLnBrk="1" fontAlgn="auto" latinLnBrk="0" hangingPunct="1"/>
            <a:r>
              <a:rPr lang="es-ES" sz="1100" b="1" baseline="0">
                <a:solidFill>
                  <a:schemeClr val="bg1"/>
                </a:solidFill>
                <a:effectLst/>
                <a:latin typeface="+mn-lt"/>
                <a:ea typeface="+mn-ea"/>
                <a:cs typeface="+mn-cs"/>
              </a:rPr>
              <a:t>CONTROL FINAL</a:t>
            </a:r>
          </a:p>
          <a:p>
            <a:pPr eaLnBrk="1" fontAlgn="auto" latinLnBrk="0" hangingPunct="1"/>
            <a:r>
              <a:rPr lang="es-ES" sz="1100" baseline="0">
                <a:solidFill>
                  <a:schemeClr val="bg1"/>
                </a:solidFill>
                <a:effectLst/>
                <a:latin typeface="+mn-lt"/>
                <a:ea typeface="+mn-ea"/>
                <a:cs typeface="+mn-cs"/>
              </a:rPr>
              <a:t>8. </a:t>
            </a:r>
            <a:r>
              <a:rPr lang="es-ES" sz="1100">
                <a:solidFill>
                  <a:schemeClr val="bg1"/>
                </a:solidFill>
                <a:effectLst/>
                <a:latin typeface="+mn-lt"/>
                <a:ea typeface="+mn-ea"/>
                <a:cs typeface="+mn-cs"/>
              </a:rPr>
              <a:t>Se considera que la protección frente al cambio climático ha tenido éxito cuando los riesgos residuales de todos los componentes (tras la aplicación de las medidas de adaptación) y todos los peligros considerados</a:t>
            </a:r>
            <a:r>
              <a:rPr lang="es-ES" sz="1100" baseline="0">
                <a:solidFill>
                  <a:schemeClr val="bg1"/>
                </a:solidFill>
                <a:effectLst/>
                <a:latin typeface="+mn-lt"/>
                <a:ea typeface="+mn-ea"/>
                <a:cs typeface="+mn-cs"/>
              </a:rPr>
              <a:t> se sitúan en un nivel «Bajo»</a:t>
            </a:r>
            <a:r>
              <a:rPr lang="es-ES" sz="1100">
                <a:solidFill>
                  <a:schemeClr val="bg1"/>
                </a:solidFill>
                <a:effectLst/>
                <a:latin typeface="+mn-lt"/>
                <a:ea typeface="+mn-ea"/>
                <a:cs typeface="+mn-cs"/>
              </a:rPr>
              <a:t>. Si no es así, modifique pertinentemente la estrategia de adaptación y repita la evaluación. </a:t>
            </a:r>
          </a:p>
        </xdr:txBody>
      </xdr:sp>
      <xdr:grpSp>
        <xdr:nvGrpSpPr>
          <xdr:cNvPr id="22" name="Group 19">
            <a:extLst>
              <a:ext uri="{FF2B5EF4-FFF2-40B4-BE49-F238E27FC236}">
                <a16:creationId xmlns:a16="http://schemas.microsoft.com/office/drawing/2014/main" id="{00000000-0008-0000-0400-000014000000}"/>
              </a:ext>
            </a:extLst>
          </xdr:cNvPr>
          <xdr:cNvGrpSpPr/>
        </xdr:nvGrpSpPr>
        <xdr:grpSpPr>
          <a:xfrm>
            <a:off x="168460" y="379878"/>
            <a:ext cx="518610" cy="408097"/>
            <a:chOff x="1238249" y="942977"/>
            <a:chExt cx="641567" cy="499849"/>
          </a:xfrm>
        </xdr:grpSpPr>
        <xdr:sp macro="" textlink="">
          <xdr:nvSpPr>
            <xdr:cNvPr id="23" name="Rectangle: Rounded Corners 27">
              <a:hlinkClick xmlns:r="http://schemas.openxmlformats.org/officeDocument/2006/relationships" r:id="rId1"/>
              <a:extLst>
                <a:ext uri="{FF2B5EF4-FFF2-40B4-BE49-F238E27FC236}">
                  <a16:creationId xmlns:a16="http://schemas.microsoft.com/office/drawing/2014/main" id="{00000000-0008-0000-0400-00001C000000}"/>
                </a:ext>
              </a:extLst>
            </xdr:cNvPr>
            <xdr:cNvSpPr/>
          </xdr:nvSpPr>
          <xdr:spPr>
            <a:xfrm>
              <a:off x="1238249" y="942977"/>
              <a:ext cx="641567" cy="49984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4" name="Graphic 28" descr="Home with solid fill">
              <a:hlinkClick xmlns:r="http://schemas.openxmlformats.org/officeDocument/2006/relationships" r:id="rId1"/>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22577" y="1004542"/>
              <a:ext cx="469719" cy="365961"/>
            </a:xfrm>
            <a:prstGeom prst="rect">
              <a:avLst/>
            </a:prstGeom>
          </xdr:spPr>
        </xdr:pic>
      </xdr:grpSp>
      <xdr:grpSp>
        <xdr:nvGrpSpPr>
          <xdr:cNvPr id="25" name="Group 20">
            <a:extLst>
              <a:ext uri="{FF2B5EF4-FFF2-40B4-BE49-F238E27FC236}">
                <a16:creationId xmlns:a16="http://schemas.microsoft.com/office/drawing/2014/main" id="{00000000-0008-0000-0400-000015000000}"/>
              </a:ext>
            </a:extLst>
          </xdr:cNvPr>
          <xdr:cNvGrpSpPr/>
        </xdr:nvGrpSpPr>
        <xdr:grpSpPr>
          <a:xfrm>
            <a:off x="1258540" y="379878"/>
            <a:ext cx="1139309" cy="408097"/>
            <a:chOff x="1037919" y="109142"/>
            <a:chExt cx="1409428" cy="499849"/>
          </a:xfrm>
        </xdr:grpSpPr>
        <xdr:sp macro="" textlink="">
          <xdr:nvSpPr>
            <xdr:cNvPr id="26" name="Rectangle: Rounded Corners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805779" y="109142"/>
              <a:ext cx="641568" cy="49984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Arrow: Right 24">
              <a:hlinkClick xmlns:r="http://schemas.openxmlformats.org/officeDocument/2006/relationships" r:id="rId4"/>
              <a:extLst>
                <a:ext uri="{FF2B5EF4-FFF2-40B4-BE49-F238E27FC236}">
                  <a16:creationId xmlns:a16="http://schemas.microsoft.com/office/drawing/2014/main" id="{00000000-0008-0000-0400-000019000000}"/>
                </a:ext>
              </a:extLst>
            </xdr:cNvPr>
            <xdr:cNvSpPr/>
          </xdr:nvSpPr>
          <xdr:spPr>
            <a:xfrm>
              <a:off x="1964499" y="212181"/>
              <a:ext cx="369952" cy="288231"/>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Rectangle: Rounded Corners 25">
              <a:hlinkClick xmlns:r="http://schemas.openxmlformats.org/officeDocument/2006/relationships" r:id="rId5"/>
              <a:extLst>
                <a:ext uri="{FF2B5EF4-FFF2-40B4-BE49-F238E27FC236}">
                  <a16:creationId xmlns:a16="http://schemas.microsoft.com/office/drawing/2014/main" id="{00000000-0008-0000-0400-00001A000000}"/>
                </a:ext>
              </a:extLst>
            </xdr:cNvPr>
            <xdr:cNvSpPr/>
          </xdr:nvSpPr>
          <xdr:spPr>
            <a:xfrm>
              <a:off x="1037919" y="109142"/>
              <a:ext cx="641566" cy="499849"/>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Arrow: Right 26">
              <a:hlinkClick xmlns:r="http://schemas.openxmlformats.org/officeDocument/2006/relationships" r:id="rId5"/>
              <a:extLst>
                <a:ext uri="{FF2B5EF4-FFF2-40B4-BE49-F238E27FC236}">
                  <a16:creationId xmlns:a16="http://schemas.microsoft.com/office/drawing/2014/main" id="{00000000-0008-0000-0400-00001B000000}"/>
                </a:ext>
              </a:extLst>
            </xdr:cNvPr>
            <xdr:cNvSpPr/>
          </xdr:nvSpPr>
          <xdr:spPr>
            <a:xfrm rot="10800000">
              <a:off x="1173156" y="212181"/>
              <a:ext cx="369952" cy="288231"/>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15</xdr:col>
      <xdr:colOff>476247</xdr:colOff>
      <xdr:row>40</xdr:row>
      <xdr:rowOff>0</xdr:rowOff>
    </xdr:from>
    <xdr:to>
      <xdr:col>19</xdr:col>
      <xdr:colOff>1318198</xdr:colOff>
      <xdr:row>46</xdr:row>
      <xdr:rowOff>222250</xdr:rowOff>
    </xdr:to>
    <xdr:grpSp>
      <xdr:nvGrpSpPr>
        <xdr:cNvPr id="5" name="Ομάδα 4">
          <a:extLst>
            <a:ext uri="{FF2B5EF4-FFF2-40B4-BE49-F238E27FC236}">
              <a16:creationId xmlns:a16="http://schemas.microsoft.com/office/drawing/2014/main" id="{6ACB5A08-440B-4591-8648-CFF76DEC4536}"/>
            </a:ext>
          </a:extLst>
        </xdr:cNvPr>
        <xdr:cNvGrpSpPr/>
      </xdr:nvGrpSpPr>
      <xdr:grpSpPr>
        <a:xfrm>
          <a:off x="29445854" y="16383000"/>
          <a:ext cx="6516130" cy="2413000"/>
          <a:chOff x="39817964" y="7689273"/>
          <a:chExt cx="6758389" cy="2420545"/>
        </a:xfrm>
      </xdr:grpSpPr>
      <xdr:sp macro="" textlink="">
        <xdr:nvSpPr>
          <xdr:cNvPr id="6" name="TextBox 3">
            <a:extLst>
              <a:ext uri="{FF2B5EF4-FFF2-40B4-BE49-F238E27FC236}">
                <a16:creationId xmlns:a16="http://schemas.microsoft.com/office/drawing/2014/main" id="{30DDAC73-1465-17C3-C520-EC28FFF6C9D3}"/>
              </a:ext>
            </a:extLst>
          </xdr:cNvPr>
          <xdr:cNvSpPr txBox="1"/>
        </xdr:nvSpPr>
        <xdr:spPr>
          <a:xfrm>
            <a:off x="39817964" y="7689273"/>
            <a:ext cx="6592454" cy="2286000"/>
          </a:xfrm>
          <a:prstGeom prst="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sp macro="" textlink="">
        <xdr:nvSpPr>
          <xdr:cNvPr id="7" name="TextBox 6">
            <a:extLst>
              <a:ext uri="{FF2B5EF4-FFF2-40B4-BE49-F238E27FC236}">
                <a16:creationId xmlns:a16="http://schemas.microsoft.com/office/drawing/2014/main" id="{9A0D4BEB-08D4-5500-4C49-A6CF1039F256}"/>
              </a:ext>
            </a:extLst>
          </xdr:cNvPr>
          <xdr:cNvSpPr txBox="1"/>
        </xdr:nvSpPr>
        <xdr:spPr>
          <a:xfrm>
            <a:off x="39983899" y="7808949"/>
            <a:ext cx="6592454" cy="230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grpSp>
    <xdr:clientData/>
  </xdr:twoCellAnchor>
  <xdr:twoCellAnchor>
    <xdr:from>
      <xdr:col>15</xdr:col>
      <xdr:colOff>300182</xdr:colOff>
      <xdr:row>22</xdr:row>
      <xdr:rowOff>69273</xdr:rowOff>
    </xdr:from>
    <xdr:to>
      <xdr:col>19</xdr:col>
      <xdr:colOff>955153</xdr:colOff>
      <xdr:row>29</xdr:row>
      <xdr:rowOff>69273</xdr:rowOff>
    </xdr:to>
    <xdr:sp macro="" textlink="">
      <xdr:nvSpPr>
        <xdr:cNvPr id="8" name="TextBox 3">
          <a:extLst>
            <a:ext uri="{FF2B5EF4-FFF2-40B4-BE49-F238E27FC236}">
              <a16:creationId xmlns:a16="http://schemas.microsoft.com/office/drawing/2014/main" id="{B63B27DE-538A-47D3-9E35-3092B22B9278}"/>
            </a:ext>
          </a:extLst>
        </xdr:cNvPr>
        <xdr:cNvSpPr txBox="1"/>
      </xdr:nvSpPr>
      <xdr:spPr>
        <a:xfrm>
          <a:off x="30630091" y="9201728"/>
          <a:ext cx="6600880" cy="2632363"/>
        </a:xfrm>
        <a:prstGeom prst="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twoCellAnchor>
  <xdr:twoCellAnchor>
    <xdr:from>
      <xdr:col>15</xdr:col>
      <xdr:colOff>409808</xdr:colOff>
      <xdr:row>22</xdr:row>
      <xdr:rowOff>177040</xdr:rowOff>
    </xdr:from>
    <xdr:to>
      <xdr:col>19</xdr:col>
      <xdr:colOff>1074304</xdr:colOff>
      <xdr:row>28</xdr:row>
      <xdr:rowOff>53399</xdr:rowOff>
    </xdr:to>
    <xdr:sp macro="" textlink="">
      <xdr:nvSpPr>
        <xdr:cNvPr id="9" name="TextBox 8">
          <a:extLst>
            <a:ext uri="{FF2B5EF4-FFF2-40B4-BE49-F238E27FC236}">
              <a16:creationId xmlns:a16="http://schemas.microsoft.com/office/drawing/2014/main" id="{6C1B440E-C4EE-4422-8E54-64721232A530}"/>
            </a:ext>
          </a:extLst>
        </xdr:cNvPr>
        <xdr:cNvSpPr txBox="1"/>
      </xdr:nvSpPr>
      <xdr:spPr>
        <a:xfrm>
          <a:off x="29349933" y="9305165"/>
          <a:ext cx="6331871" cy="2114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3599</xdr:colOff>
      <xdr:row>48</xdr:row>
      <xdr:rowOff>75746</xdr:rowOff>
    </xdr:to>
    <xdr:sp macro="" textlink="">
      <xdr:nvSpPr>
        <xdr:cNvPr id="4" name="Rectangle 11">
          <a:extLst>
            <a:ext uri="{FF2B5EF4-FFF2-40B4-BE49-F238E27FC236}">
              <a16:creationId xmlns:a16="http://schemas.microsoft.com/office/drawing/2014/main" id="{00000000-0008-0000-0500-000024000000}"/>
            </a:ext>
          </a:extLst>
        </xdr:cNvPr>
        <xdr:cNvSpPr/>
      </xdr:nvSpPr>
      <xdr:spPr>
        <a:xfrm>
          <a:off x="0" y="0"/>
          <a:ext cx="2746119" cy="2199322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174720</xdr:colOff>
      <xdr:row>2</xdr:row>
      <xdr:rowOff>347190</xdr:rowOff>
    </xdr:from>
    <xdr:ext cx="2465066" cy="7730193"/>
    <xdr:sp macro="" textlink="">
      <xdr:nvSpPr>
        <xdr:cNvPr id="31" name="TextBox 12">
          <a:extLst>
            <a:ext uri="{FF2B5EF4-FFF2-40B4-BE49-F238E27FC236}">
              <a16:creationId xmlns:a16="http://schemas.microsoft.com/office/drawing/2014/main" id="{00000000-0008-0000-0500-000025000000}"/>
            </a:ext>
          </a:extLst>
        </xdr:cNvPr>
        <xdr:cNvSpPr txBox="1"/>
      </xdr:nvSpPr>
      <xdr:spPr>
        <a:xfrm>
          <a:off x="174720" y="954409"/>
          <a:ext cx="2465066" cy="7730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b="1" cap="all" baseline="0">
              <a:solidFill>
                <a:schemeClr val="bg1"/>
              </a:solidFill>
              <a:effectLst/>
              <a:latin typeface="+mn-lt"/>
              <a:ea typeface="+mn-ea"/>
              <a:cs typeface="+mn-cs"/>
            </a:rPr>
            <a:t>Exposición actual </a:t>
          </a:r>
          <a:r>
            <a:rPr lang="es-ES" sz="1100">
              <a:solidFill>
                <a:schemeClr val="bg1"/>
              </a:solidFill>
              <a:effectLst/>
              <a:latin typeface="+mn-lt"/>
              <a:ea typeface="+mn-ea"/>
              <a:cs typeface="+mn-cs"/>
            </a:rPr>
            <a:t>(teniendo en cuenta las condiciones climáticas actuales)</a:t>
          </a:r>
        </a:p>
        <a:p>
          <a:pPr lvl="0"/>
          <a:endParaRPr/>
        </a:p>
        <a:p>
          <a:pPr lvl="0"/>
          <a:r>
            <a:rPr lang="es-ES" sz="1100">
              <a:solidFill>
                <a:schemeClr val="bg1"/>
              </a:solidFill>
              <a:effectLst/>
              <a:latin typeface="+mn-lt"/>
              <a:ea typeface="+mn-ea"/>
              <a:cs typeface="+mn-cs"/>
            </a:rPr>
            <a:t>1. Use los cuadros 1.1</a:t>
          </a:r>
          <a:r>
            <a:rPr lang="es-ES" sz="1100" baseline="0">
              <a:solidFill>
                <a:schemeClr val="bg1"/>
              </a:solidFill>
              <a:effectLst/>
              <a:latin typeface="+mn-lt"/>
              <a:ea typeface="+mn-ea"/>
              <a:cs typeface="+mn-cs"/>
            </a:rPr>
            <a:t> y </a:t>
          </a:r>
          <a:r>
            <a:rPr lang="es-ES" sz="1100">
              <a:solidFill>
                <a:schemeClr val="bg1"/>
              </a:solidFill>
              <a:effectLst/>
              <a:latin typeface="+mn-lt"/>
              <a:ea typeface="+mn-ea"/>
              <a:cs typeface="+mn-cs"/>
            </a:rPr>
            <a:t>1.2 para evaluar la exposición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 temperaturas</a:t>
          </a:r>
          <a:r>
            <a:rPr lang="es-ES" sz="1100" baseline="0">
              <a:solidFill>
                <a:schemeClr val="bg1"/>
              </a:solidFill>
              <a:effectLst/>
              <a:latin typeface="+mn-lt"/>
              <a:ea typeface="+mn-ea"/>
              <a:cs typeface="+mn-cs"/>
            </a:rPr>
            <a:t> extremas e incendios forestales. </a:t>
          </a:r>
          <a:r>
            <a:rPr lang="es-ES" sz="1100">
              <a:solidFill>
                <a:schemeClr val="bg1"/>
              </a:solidFill>
              <a:effectLst/>
              <a:latin typeface="+mn-lt"/>
              <a:ea typeface="+mn-ea"/>
              <a:cs typeface="+mn-cs"/>
            </a:rPr>
            <a:t>Determine si las condiciones descritas en los cuadros son aplicables al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cuestión y calcule el respectivo nivel de exposición (bajo, medio o alto).</a:t>
          </a:r>
        </a:p>
        <a:p>
          <a:pPr lvl="0"/>
          <a:endParaRPr/>
        </a:p>
        <a:p>
          <a:pPr lvl="0"/>
          <a:r>
            <a:rPr lang="es-ES" sz="1100" b="1" cap="all" baseline="0">
              <a:solidFill>
                <a:schemeClr val="bg1"/>
              </a:solidFill>
              <a:effectLst/>
              <a:latin typeface="+mn-lt"/>
              <a:ea typeface="+mn-ea"/>
              <a:cs typeface="+mn-cs"/>
            </a:rPr>
            <a:t>Exposición futura</a:t>
          </a:r>
        </a:p>
        <a:p>
          <a:pPr lvl="0"/>
          <a:r>
            <a:rPr lang="es-ES" sz="1100">
              <a:solidFill>
                <a:schemeClr val="bg1"/>
              </a:solidFill>
              <a:effectLst/>
              <a:latin typeface="+mn-lt"/>
              <a:ea typeface="+mn-ea"/>
              <a:cs typeface="+mn-cs"/>
            </a:rPr>
            <a:t>2. Consulte las proyecciones climáticas regionales del IPCC (https://interactive-atlas.ipcc.ch) y observe cómo se prevé que cambien en el futuro los patrones de temperatura. </a:t>
          </a:r>
        </a:p>
        <a:p>
          <a:pPr lvl="0"/>
          <a:endParaRPr/>
        </a:p>
        <a:p>
          <a:pPr lvl="0"/>
          <a:r>
            <a:rPr lang="es-ES" sz="1100">
              <a:solidFill>
                <a:schemeClr val="bg1"/>
              </a:solidFill>
              <a:effectLst/>
              <a:latin typeface="+mn-lt"/>
              <a:ea typeface="+mn-ea"/>
              <a:cs typeface="+mn-cs"/>
            </a:rPr>
            <a:t>3. Siga las preguntas de sondeo del cuadro 1.3 para definir </a:t>
          </a:r>
          <a:r>
            <a:rPr lang="es-ES" sz="1100" baseline="0">
              <a:solidFill>
                <a:schemeClr val="bg1"/>
              </a:solidFill>
              <a:effectLst/>
              <a:latin typeface="+mn-lt"/>
              <a:ea typeface="+mn-ea"/>
              <a:cs typeface="+mn-cs"/>
            </a:rPr>
            <a:t> un </a:t>
          </a:r>
          <a:r>
            <a:rPr lang="es-ES" sz="1100">
              <a:solidFill>
                <a:schemeClr val="bg1"/>
              </a:solidFill>
              <a:effectLst/>
              <a:latin typeface="+mn-lt"/>
              <a:ea typeface="+mn-ea"/>
              <a:cs typeface="+mn-cs"/>
            </a:rPr>
            <a:t> multiplicador del cambio climático para cada una de las condiciones descritas. Asigne </a:t>
          </a:r>
          <a:r>
            <a:rPr lang="es-ES" sz="1100" baseline="0">
              <a:solidFill>
                <a:schemeClr val="bg1"/>
              </a:solidFill>
              <a:effectLst/>
              <a:latin typeface="+mn-lt"/>
              <a:ea typeface="+mn-ea"/>
              <a:cs typeface="+mn-cs"/>
            </a:rPr>
            <a:t> un multiplicador</a:t>
          </a:r>
          <a:r>
            <a:rPr lang="es-ES" sz="1100">
              <a:solidFill>
                <a:schemeClr val="bg1"/>
              </a:solidFill>
              <a:effectLst/>
              <a:latin typeface="+mn-lt"/>
              <a:ea typeface="+mn-ea"/>
              <a:cs typeface="+mn-cs"/>
            </a:rPr>
            <a:t> superior a 1 si las tendencias son crecientes (es decir, se espera que la región sufra inundaciones más graves) e inferior a 1 en caso de que se prevean unas condiciones climáticas más suaves.  El nivel de exposición actualizado (representativo de las</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condiciones climáticas futuras) </a:t>
          </a:r>
          <a:r>
            <a:rPr lang="es-ES" sz="1100" baseline="0">
              <a:solidFill>
                <a:schemeClr val="bg1"/>
              </a:solidFill>
              <a:effectLst/>
              <a:latin typeface="+mn-lt"/>
              <a:ea typeface="+mn-ea"/>
              <a:cs typeface="+mn-cs"/>
            </a:rPr>
            <a:t> se </a:t>
          </a:r>
          <a:r>
            <a:rPr lang="es-ES" sz="1100">
              <a:solidFill>
                <a:schemeClr val="bg1"/>
              </a:solidFill>
              <a:effectLst/>
              <a:latin typeface="+mn-lt"/>
              <a:ea typeface="+mn-ea"/>
              <a:cs typeface="+mn-cs"/>
            </a:rPr>
            <a:t>calculará automáticamente multiplicando la exposición actual por el multiplicador del cambio climático.</a:t>
          </a:r>
        </a:p>
        <a:p>
          <a:pPr lvl="0"/>
          <a:endParaRPr/>
        </a:p>
        <a:p>
          <a:pPr lvl="0"/>
          <a:r>
            <a:rPr lang="es-ES" sz="1100">
              <a:solidFill>
                <a:schemeClr val="bg1"/>
              </a:solidFill>
              <a:effectLst/>
              <a:latin typeface="+mn-lt"/>
              <a:ea typeface="+mn-ea"/>
              <a:cs typeface="+mn-cs"/>
            </a:rPr>
            <a:t>4. La puntuación máxima de exposición</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(actual o futura) </a:t>
          </a:r>
          <a:r>
            <a:rPr lang="es-ES" sz="1100" baseline="0">
              <a:solidFill>
                <a:schemeClr val="bg1"/>
              </a:solidFill>
              <a:effectLst/>
              <a:latin typeface="+mn-lt"/>
              <a:ea typeface="+mn-ea"/>
              <a:cs typeface="+mn-cs"/>
            </a:rPr>
            <a:t>de cada peligro</a:t>
          </a:r>
          <a:r>
            <a:rPr lang="es-ES" sz="1100">
              <a:solidFill>
                <a:schemeClr val="bg1"/>
              </a:solidFill>
              <a:effectLst/>
              <a:latin typeface="+mn-lt"/>
              <a:ea typeface="+mn-ea"/>
              <a:cs typeface="+mn-cs"/>
            </a:rPr>
            <a:t> se</a:t>
          </a:r>
          <a:r>
            <a:rPr lang="es-ES" sz="1100" baseline="0">
              <a:solidFill>
                <a:schemeClr val="bg1"/>
              </a:solidFill>
              <a:effectLst/>
              <a:latin typeface="+mn-lt"/>
              <a:ea typeface="+mn-ea"/>
              <a:cs typeface="+mn-cs"/>
            </a:rPr>
            <a:t> transferirá</a:t>
          </a:r>
          <a:r>
            <a:rPr lang="es-ES" sz="1100">
              <a:solidFill>
                <a:schemeClr val="bg1"/>
              </a:solidFill>
              <a:effectLst/>
              <a:latin typeface="+mn-lt"/>
              <a:ea typeface="+mn-ea"/>
              <a:cs typeface="+mn-cs"/>
            </a:rPr>
            <a:t> al paso 3 para que se tenga en cuenta en la evaluación preliminar de riesgos.</a:t>
          </a:r>
        </a:p>
      </xdr:txBody>
    </xdr:sp>
    <xdr:clientData/>
  </xdr:oneCellAnchor>
  <xdr:twoCellAnchor editAs="oneCell">
    <xdr:from>
      <xdr:col>0</xdr:col>
      <xdr:colOff>156557</xdr:colOff>
      <xdr:row>0</xdr:row>
      <xdr:rowOff>181122</xdr:rowOff>
    </xdr:from>
    <xdr:to>
      <xdr:col>0</xdr:col>
      <xdr:colOff>587742</xdr:colOff>
      <xdr:row>2</xdr:row>
      <xdr:rowOff>18577</xdr:rowOff>
    </xdr:to>
    <xdr:grpSp>
      <xdr:nvGrpSpPr>
        <xdr:cNvPr id="38" name="Group 13">
          <a:extLst>
            <a:ext uri="{FF2B5EF4-FFF2-40B4-BE49-F238E27FC236}">
              <a16:creationId xmlns:a16="http://schemas.microsoft.com/office/drawing/2014/main" id="{00000000-0008-0000-0500-000026000000}"/>
            </a:ext>
          </a:extLst>
        </xdr:cNvPr>
        <xdr:cNvGrpSpPr/>
      </xdr:nvGrpSpPr>
      <xdr:grpSpPr>
        <a:xfrm>
          <a:off x="156557" y="181122"/>
          <a:ext cx="431185" cy="444674"/>
          <a:chOff x="1238250" y="942975"/>
          <a:chExt cx="533400" cy="533400"/>
        </a:xfrm>
      </xdr:grpSpPr>
      <xdr:sp macro="" textlink="">
        <xdr:nvSpPr>
          <xdr:cNvPr id="39" name="Rectangle: Rounded Corners 21">
            <a:hlinkClick xmlns:r="http://schemas.openxmlformats.org/officeDocument/2006/relationships" r:id="rId1"/>
            <a:extLst>
              <a:ext uri="{FF2B5EF4-FFF2-40B4-BE49-F238E27FC236}">
                <a16:creationId xmlns:a16="http://schemas.microsoft.com/office/drawing/2014/main" id="{00000000-0008-0000-0500-000027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Graphic 22" descr="Home with solid fill">
            <a:hlinkClick xmlns:r="http://schemas.openxmlformats.org/officeDocument/2006/relationships" r:id="rId1"/>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1867384</xdr:colOff>
      <xdr:row>0</xdr:row>
      <xdr:rowOff>181122</xdr:rowOff>
    </xdr:from>
    <xdr:to>
      <xdr:col>0</xdr:col>
      <xdr:colOff>2298569</xdr:colOff>
      <xdr:row>2</xdr:row>
      <xdr:rowOff>18577</xdr:rowOff>
    </xdr:to>
    <xdr:sp macro="" textlink="">
      <xdr:nvSpPr>
        <xdr:cNvPr id="42" name="Rectangle: Rounded Corners 17">
          <a:hlinkClick xmlns:r="http://schemas.openxmlformats.org/officeDocument/2006/relationships" r:id="rId4"/>
          <a:extLst>
            <a:ext uri="{FF2B5EF4-FFF2-40B4-BE49-F238E27FC236}">
              <a16:creationId xmlns:a16="http://schemas.microsoft.com/office/drawing/2014/main" id="{00000000-0008-0000-0500-00002A000000}"/>
            </a:ext>
          </a:extLst>
        </xdr:cNvPr>
        <xdr:cNvSpPr/>
      </xdr:nvSpPr>
      <xdr:spPr>
        <a:xfrm>
          <a:off x="1867384" y="181122"/>
          <a:ext cx="431185" cy="443591"/>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1958658</xdr:colOff>
      <xdr:row>1</xdr:row>
      <xdr:rowOff>84522</xdr:rowOff>
    </xdr:from>
    <xdr:to>
      <xdr:col>0</xdr:col>
      <xdr:colOff>2207295</xdr:colOff>
      <xdr:row>1</xdr:row>
      <xdr:rowOff>340313</xdr:rowOff>
    </xdr:to>
    <xdr:sp macro="" textlink="">
      <xdr:nvSpPr>
        <xdr:cNvPr id="43" name="Arrow: Right 18">
          <a:hlinkClick xmlns:r="http://schemas.openxmlformats.org/officeDocument/2006/relationships" r:id="rId4"/>
          <a:extLst>
            <a:ext uri="{FF2B5EF4-FFF2-40B4-BE49-F238E27FC236}">
              <a16:creationId xmlns:a16="http://schemas.microsoft.com/office/drawing/2014/main" id="{00000000-0008-0000-0500-00002B000000}"/>
            </a:ext>
          </a:extLst>
        </xdr:cNvPr>
        <xdr:cNvSpPr/>
      </xdr:nvSpPr>
      <xdr:spPr>
        <a:xfrm>
          <a:off x="1958658" y="275022"/>
          <a:ext cx="248637" cy="255791"/>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1246668</xdr:colOff>
      <xdr:row>0</xdr:row>
      <xdr:rowOff>181122</xdr:rowOff>
    </xdr:from>
    <xdr:to>
      <xdr:col>0</xdr:col>
      <xdr:colOff>1677853</xdr:colOff>
      <xdr:row>2</xdr:row>
      <xdr:rowOff>18577</xdr:rowOff>
    </xdr:to>
    <xdr:sp macro="" textlink="">
      <xdr:nvSpPr>
        <xdr:cNvPr id="44" name="Rectangle: Rounded Corners 19">
          <a:hlinkClick xmlns:r="http://schemas.openxmlformats.org/officeDocument/2006/relationships" r:id="rId5"/>
          <a:extLst>
            <a:ext uri="{FF2B5EF4-FFF2-40B4-BE49-F238E27FC236}">
              <a16:creationId xmlns:a16="http://schemas.microsoft.com/office/drawing/2014/main" id="{00000000-0008-0000-0500-00002C000000}"/>
            </a:ext>
          </a:extLst>
        </xdr:cNvPr>
        <xdr:cNvSpPr/>
      </xdr:nvSpPr>
      <xdr:spPr>
        <a:xfrm>
          <a:off x="1246668" y="181122"/>
          <a:ext cx="431185" cy="443591"/>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1337941</xdr:colOff>
      <xdr:row>1</xdr:row>
      <xdr:rowOff>84522</xdr:rowOff>
    </xdr:from>
    <xdr:to>
      <xdr:col>0</xdr:col>
      <xdr:colOff>1586578</xdr:colOff>
      <xdr:row>1</xdr:row>
      <xdr:rowOff>340313</xdr:rowOff>
    </xdr:to>
    <xdr:sp macro="" textlink="">
      <xdr:nvSpPr>
        <xdr:cNvPr id="45" name="Arrow: Right 20">
          <a:hlinkClick xmlns:r="http://schemas.openxmlformats.org/officeDocument/2006/relationships" r:id="rId5"/>
          <a:extLst>
            <a:ext uri="{FF2B5EF4-FFF2-40B4-BE49-F238E27FC236}">
              <a16:creationId xmlns:a16="http://schemas.microsoft.com/office/drawing/2014/main" id="{00000000-0008-0000-0500-00002D000000}"/>
            </a:ext>
          </a:extLst>
        </xdr:cNvPr>
        <xdr:cNvSpPr/>
      </xdr:nvSpPr>
      <xdr:spPr>
        <a:xfrm rot="10800000">
          <a:off x="1337941" y="275022"/>
          <a:ext cx="248637" cy="255791"/>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264204</xdr:colOff>
      <xdr:row>18</xdr:row>
      <xdr:rowOff>84169</xdr:rowOff>
    </xdr:from>
    <xdr:ext cx="2186215" cy="435284"/>
    <xdr:sp macro="" textlink="">
      <xdr:nvSpPr>
        <xdr:cNvPr id="8" name="TextBox 15">
          <a:extLst>
            <a:ext uri="{FF2B5EF4-FFF2-40B4-BE49-F238E27FC236}">
              <a16:creationId xmlns:a16="http://schemas.microsoft.com/office/drawing/2014/main" id="{00000000-0008-0000-0500-00002E000000}"/>
            </a:ext>
          </a:extLst>
        </xdr:cNvPr>
        <xdr:cNvSpPr txBox="1"/>
      </xdr:nvSpPr>
      <xdr:spPr>
        <a:xfrm>
          <a:off x="264204" y="8740013"/>
          <a:ext cx="2186215" cy="435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1050" b="1" i="0" u="none" strike="noStrike" baseline="0">
              <a:solidFill>
                <a:schemeClr val="bg1"/>
              </a:solidFill>
              <a:latin typeface="+mn-lt"/>
              <a:ea typeface="+mn-ea"/>
              <a:cs typeface="+mn-cs"/>
            </a:rPr>
            <a:t>DEFINICIÓN DE NIVEL DE EXPOSICIÓN</a:t>
          </a:r>
        </a:p>
      </xdr:txBody>
    </xdr:sp>
    <xdr:clientData/>
  </xdr:oneCellAnchor>
  <xdr:twoCellAnchor editAs="oneCell">
    <xdr:from>
      <xdr:col>0</xdr:col>
      <xdr:colOff>293484</xdr:colOff>
      <xdr:row>20</xdr:row>
      <xdr:rowOff>34321</xdr:rowOff>
    </xdr:from>
    <xdr:to>
      <xdr:col>0</xdr:col>
      <xdr:colOff>2538300</xdr:colOff>
      <xdr:row>27</xdr:row>
      <xdr:rowOff>749713</xdr:rowOff>
    </xdr:to>
    <xdr:pic>
      <xdr:nvPicPr>
        <xdr:cNvPr id="9" name="Picture 1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a:stretch/>
      </xdr:blipFill>
      <xdr:spPr>
        <a:xfrm>
          <a:off x="293484" y="8198607"/>
          <a:ext cx="2244816" cy="2919749"/>
        </a:xfrm>
        <a:prstGeom prst="rect">
          <a:avLst/>
        </a:prstGeom>
      </xdr:spPr>
    </xdr:pic>
    <xdr:clientData/>
  </xdr:twoCellAnchor>
  <xdr:twoCellAnchor>
    <xdr:from>
      <xdr:col>18</xdr:col>
      <xdr:colOff>180398</xdr:colOff>
      <xdr:row>32</xdr:row>
      <xdr:rowOff>333375</xdr:rowOff>
    </xdr:from>
    <xdr:to>
      <xdr:col>29</xdr:col>
      <xdr:colOff>85148</xdr:colOff>
      <xdr:row>39</xdr:row>
      <xdr:rowOff>365126</xdr:rowOff>
    </xdr:to>
    <xdr:sp macro="" textlink="">
      <xdr:nvSpPr>
        <xdr:cNvPr id="2" name="TextBox 3">
          <a:extLst>
            <a:ext uri="{FF2B5EF4-FFF2-40B4-BE49-F238E27FC236}">
              <a16:creationId xmlns:a16="http://schemas.microsoft.com/office/drawing/2014/main" id="{4A272293-38C5-45E2-B204-7DB4F7FC15F9}"/>
            </a:ext>
          </a:extLst>
        </xdr:cNvPr>
        <xdr:cNvSpPr txBox="1"/>
      </xdr:nvSpPr>
      <xdr:spPr>
        <a:xfrm>
          <a:off x="16626898" y="13033375"/>
          <a:ext cx="6889750" cy="2460626"/>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twoCellAnchor>
  <xdr:twoCellAnchor>
    <xdr:from>
      <xdr:col>18</xdr:col>
      <xdr:colOff>343477</xdr:colOff>
      <xdr:row>33</xdr:row>
      <xdr:rowOff>79376</xdr:rowOff>
    </xdr:from>
    <xdr:to>
      <xdr:col>28</xdr:col>
      <xdr:colOff>418523</xdr:colOff>
      <xdr:row>39</xdr:row>
      <xdr:rowOff>174627</xdr:rowOff>
    </xdr:to>
    <xdr:sp macro="" textlink="">
      <xdr:nvSpPr>
        <xdr:cNvPr id="3" name="TextBox 2">
          <a:hlinkClick xmlns:r="http://schemas.openxmlformats.org/officeDocument/2006/relationships" r:id="rId8"/>
          <a:extLst>
            <a:ext uri="{FF2B5EF4-FFF2-40B4-BE49-F238E27FC236}">
              <a16:creationId xmlns:a16="http://schemas.microsoft.com/office/drawing/2014/main" id="{47539E21-214E-4BBD-971A-84BEA1F54812}"/>
            </a:ext>
          </a:extLst>
        </xdr:cNvPr>
        <xdr:cNvSpPr txBox="1"/>
      </xdr:nvSpPr>
      <xdr:spPr>
        <a:xfrm>
          <a:off x="16789977" y="13192126"/>
          <a:ext cx="6425046" cy="2111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sz="1200" b="1" i="0" u="none" strike="noStrike" baseline="0">
              <a:solidFill>
                <a:schemeClr val="tx2"/>
              </a:solidFill>
              <a:effectLst/>
              <a:latin typeface="+mn-lt"/>
              <a:ea typeface="+mn-ea"/>
              <a:cs typeface="+mn-cs"/>
            </a:rPr>
            <a:t>CÓMO UTILIZAR EL ATLAS INTERACTIVO DEL IPCC </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1. Haga clic en el enlace: </a:t>
          </a:r>
          <a:r>
            <a:rPr lang="es-ES" sz="1200" b="1" i="0" u="none" strike="noStrike" baseline="0">
              <a:solidFill>
                <a:schemeClr val="tx2"/>
              </a:solidFill>
              <a:latin typeface="+mn-lt"/>
              <a:ea typeface="+mn-ea"/>
              <a:cs typeface="+mn-cs"/>
            </a:rPr>
            <a:t>https://interactive-atlas.ipcc.ch</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2. Elija </a:t>
          </a:r>
          <a:r>
            <a:rPr lang="es-ES" sz="1200" b="1" i="0" u="none" strike="noStrike" baseline="0">
              <a:solidFill>
                <a:schemeClr val="tx2"/>
              </a:solidFill>
              <a:latin typeface="+mn-lt"/>
              <a:ea typeface="+mn-ea"/>
              <a:cs typeface="+mn-cs"/>
            </a:rPr>
            <a:t>Síntesis regional.</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3. En la esquina superior izquierda de la página, seleccione la pestaña </a:t>
          </a:r>
          <a:r>
            <a:rPr lang="es-ES" sz="1200" b="1" i="0" u="none" strike="noStrike" baseline="0">
              <a:solidFill>
                <a:schemeClr val="tx2"/>
              </a:solidFill>
              <a:latin typeface="+mn-lt"/>
              <a:ea typeface="+mn-ea"/>
              <a:cs typeface="+mn-cs"/>
            </a:rPr>
            <a:t>Regiones.</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4. En la sección </a:t>
          </a:r>
          <a:r>
            <a:rPr lang="es-ES" sz="1200" b="1" i="0" u="none" strike="noStrike" baseline="0">
              <a:solidFill>
                <a:schemeClr val="tx2"/>
              </a:solidFill>
              <a:latin typeface="+mn-lt"/>
              <a:ea typeface="+mn-ea"/>
              <a:cs typeface="+mn-cs"/>
            </a:rPr>
            <a:t>Europa</a:t>
          </a:r>
          <a:r>
            <a:rPr lang="es-ES" sz="1200" b="0" i="0" u="none" strike="noStrike" baseline="0">
              <a:solidFill>
                <a:schemeClr val="tx2"/>
              </a:solidFill>
              <a:latin typeface="+mn-lt"/>
              <a:ea typeface="+mn-ea"/>
              <a:cs typeface="+mn-cs"/>
            </a:rPr>
            <a:t>, especifique el subsistema regional aplicable al proyecto en cuestión.</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5. Las proyecciones climáticas regionales aparecerán a la derecha. Explore la información facilitada para obtener la tendencia futura del </a:t>
          </a:r>
          <a:r>
            <a:rPr lang="es-ES" sz="1200" b="1" i="0" u="none" strike="noStrike" baseline="0">
              <a:solidFill>
                <a:schemeClr val="tx2"/>
              </a:solidFill>
              <a:latin typeface="+mn-lt"/>
              <a:ea typeface="+mn-ea"/>
              <a:cs typeface="+mn-cs"/>
            </a:rPr>
            <a:t>factor de estrés climático solicitado.  </a:t>
          </a:r>
        </a:p>
        <a:p>
          <a:pPr marL="0" indent="0" algn="l">
            <a:spcAft>
              <a:spcPts val="1200"/>
            </a:spcAft>
            <a:buSzPct val="150000"/>
            <a:buFont typeface="Arial" panose="020B0604020202020204" pitchFamily="34" charset="0"/>
            <a:buNone/>
          </a:pPr>
          <a:endParaRPr/>
        </a:p>
      </xdr:txBody>
    </xdr:sp>
    <xdr:clientData/>
  </xdr:twoCellAnchor>
  <xdr:twoCellAnchor>
    <xdr:from>
      <xdr:col>17</xdr:col>
      <xdr:colOff>174625</xdr:colOff>
      <xdr:row>37</xdr:row>
      <xdr:rowOff>79376</xdr:rowOff>
    </xdr:from>
    <xdr:to>
      <xdr:col>18</xdr:col>
      <xdr:colOff>1443</xdr:colOff>
      <xdr:row>37</xdr:row>
      <xdr:rowOff>79376</xdr:rowOff>
    </xdr:to>
    <xdr:cxnSp macro="">
      <xdr:nvCxnSpPr>
        <xdr:cNvPr id="5" name="Ευθύγραμμο βέλος σύνδεσης 4">
          <a:extLst>
            <a:ext uri="{FF2B5EF4-FFF2-40B4-BE49-F238E27FC236}">
              <a16:creationId xmlns:a16="http://schemas.microsoft.com/office/drawing/2014/main" id="{D1576B34-5E2C-42D2-BABD-DC27CEF57657}"/>
            </a:ext>
          </a:extLst>
        </xdr:cNvPr>
        <xdr:cNvCxnSpPr/>
      </xdr:nvCxnSpPr>
      <xdr:spPr>
        <a:xfrm flipH="1">
          <a:off x="15986125" y="14351001"/>
          <a:ext cx="461818" cy="0"/>
        </a:xfrm>
        <a:prstGeom prst="straightConnector1">
          <a:avLst/>
        </a:prstGeom>
        <a:ln w="38100">
          <a:solidFill>
            <a:srgbClr val="1F4E79"/>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2362</xdr:colOff>
      <xdr:row>43</xdr:row>
      <xdr:rowOff>564607</xdr:rowOff>
    </xdr:to>
    <xdr:sp macro="" textlink="">
      <xdr:nvSpPr>
        <xdr:cNvPr id="24" name="Rectangle 6">
          <a:extLst>
            <a:ext uri="{FF2B5EF4-FFF2-40B4-BE49-F238E27FC236}">
              <a16:creationId xmlns:a16="http://schemas.microsoft.com/office/drawing/2014/main" id="{C006A05E-74BA-4DA3-8B1F-8295F9DCFF29}"/>
            </a:ext>
          </a:extLst>
        </xdr:cNvPr>
        <xdr:cNvSpPr/>
      </xdr:nvSpPr>
      <xdr:spPr>
        <a:xfrm>
          <a:off x="0" y="0"/>
          <a:ext cx="2791319" cy="32379330"/>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147545</xdr:colOff>
      <xdr:row>2</xdr:row>
      <xdr:rowOff>302421</xdr:rowOff>
    </xdr:from>
    <xdr:ext cx="2392455" cy="17441293"/>
    <xdr:sp macro="" textlink="">
      <xdr:nvSpPr>
        <xdr:cNvPr id="3" name="TextBox 7">
          <a:extLst>
            <a:ext uri="{FF2B5EF4-FFF2-40B4-BE49-F238E27FC236}">
              <a16:creationId xmlns:a16="http://schemas.microsoft.com/office/drawing/2014/main" id="{DDAD8FB8-CEDF-40D7-9196-D1D9BDF852E6}"/>
            </a:ext>
          </a:extLst>
        </xdr:cNvPr>
        <xdr:cNvSpPr txBox="1"/>
      </xdr:nvSpPr>
      <xdr:spPr>
        <a:xfrm>
          <a:off x="147545" y="914742"/>
          <a:ext cx="2392455" cy="17441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El objetivo de este paso es ayudar a los usuarios a evaluar la sensibilidad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 las temperaturas extremas y a los incendios forestales.</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La sensibilidad puntúa la propensión del proyecto a sufrir daños físicos e interrupciones operativas, ya sea porque un componente crítico de la instalación se ha visto dañado o porque se ha interrumpido un servicio prestado por un componente interdependiente. </a:t>
          </a:r>
        </a:p>
        <a:p>
          <a:pPr eaLnBrk="1" fontAlgn="auto" latinLnBrk="0" hangingPunct="1"/>
          <a:endParaRPr/>
        </a:p>
        <a:p>
          <a:pPr eaLnBrk="1" fontAlgn="auto" latinLnBrk="0" hangingPunct="1"/>
          <a:r>
            <a:rPr lang="es-ES" sz="1100" b="1">
              <a:solidFill>
                <a:schemeClr val="bg1"/>
              </a:solidFill>
              <a:effectLst/>
              <a:latin typeface="+mn-lt"/>
              <a:ea typeface="+mn-ea"/>
              <a:cs typeface="+mn-cs"/>
            </a:rPr>
            <a:t>SENSIBILIDAD DE LOS COMPONENTES DEL PROYECTO</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1.  En la columna C se ofrece una lista de los componentes que suelen figurar en proyectos de regeneración urbana. </a:t>
          </a:r>
        </a:p>
        <a:p>
          <a:pPr eaLnBrk="1" fontAlgn="auto" latinLnBrk="0" hangingPunct="1"/>
          <a:r>
            <a:rPr lang="es-ES" sz="1100">
              <a:solidFill>
                <a:schemeClr val="bg1"/>
              </a:solidFill>
              <a:effectLst/>
              <a:latin typeface="+mn-lt"/>
              <a:ea typeface="+mn-ea"/>
              <a:cs typeface="+mn-cs"/>
            </a:rPr>
            <a:t>Determine qué componentes son relevantes para el proyecto en cuestión y utilice el menú desplegable para desactivar los que no lo sean (seleccionando «N/A»). </a:t>
          </a:r>
        </a:p>
        <a:p>
          <a:pPr eaLnBrk="1" fontAlgn="auto" latinLnBrk="0" hangingPunct="1"/>
          <a:endParaRPr/>
        </a:p>
        <a:p>
          <a:pPr eaLnBrk="1" fontAlgn="auto" latinLnBrk="0" hangingPunct="1"/>
          <a:r>
            <a:rPr lang="es-ES" sz="1100">
              <a:solidFill>
                <a:schemeClr val="bg1"/>
              </a:solidFill>
              <a:effectLst/>
              <a:latin typeface="+mn-lt"/>
              <a:ea typeface="+mn-ea"/>
              <a:cs typeface="+mn-cs"/>
            </a:rPr>
            <a:t>2. Valore la sensibilidad al calor extremo y a</a:t>
          </a:r>
          <a:r>
            <a:rPr lang="es-ES" sz="1100" baseline="0">
              <a:solidFill>
                <a:schemeClr val="bg1"/>
              </a:solidFill>
              <a:effectLst/>
              <a:latin typeface="+mn-lt"/>
              <a:ea typeface="+mn-ea"/>
              <a:cs typeface="+mn-cs"/>
            </a:rPr>
            <a:t> los incendios forestales</a:t>
          </a:r>
          <a:r>
            <a:rPr lang="es-ES" sz="1100">
              <a:solidFill>
                <a:schemeClr val="bg1"/>
              </a:solidFill>
              <a:effectLst/>
              <a:latin typeface="+mn-lt"/>
              <a:ea typeface="+mn-ea"/>
              <a:cs typeface="+mn-cs"/>
            </a:rPr>
            <a:t> de cada componente «activo» respondiendo a las preguntas P2.1 a P2.4. Cumplimente únicamente las celdas no sombreadas. La puntuación de sensibilidad de cada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componente se mostrará automáticamente en la columna «Puntuación media de sensibilidad».</a:t>
          </a:r>
        </a:p>
        <a:p>
          <a:pPr eaLnBrk="1" fontAlgn="auto" latinLnBrk="0" hangingPunct="1"/>
          <a:endParaRPr/>
        </a:p>
        <a:p>
          <a:pPr eaLnBrk="1" fontAlgn="auto" latinLnBrk="0" hangingPunct="1"/>
          <a:r>
            <a:rPr lang="es-ES" sz="1100">
              <a:solidFill>
                <a:schemeClr val="bg1"/>
              </a:solidFill>
              <a:effectLst/>
              <a:latin typeface="+mn-lt"/>
              <a:ea typeface="+mn-ea"/>
              <a:cs typeface="+mn-cs"/>
            </a:rPr>
            <a:t>3. Responda a las preguntas P2.5 a P2.8 para determinar la «capacidad de adaptación» del componente al calor</a:t>
          </a:r>
          <a:r>
            <a:rPr lang="es-ES" sz="1100" baseline="0">
              <a:solidFill>
                <a:schemeClr val="bg1"/>
              </a:solidFill>
              <a:effectLst/>
              <a:latin typeface="+mn-lt"/>
              <a:ea typeface="+mn-ea"/>
              <a:cs typeface="+mn-cs"/>
            </a:rPr>
            <a:t> extremo </a:t>
          </a:r>
          <a:r>
            <a:rPr lang="es-ES" sz="1100">
              <a:solidFill>
                <a:schemeClr val="bg1"/>
              </a:solidFill>
              <a:effectLst/>
              <a:latin typeface="+mn-lt"/>
              <a:ea typeface="+mn-ea"/>
              <a:cs typeface="+mn-cs"/>
            </a:rPr>
            <a:t>, es decir, la capacidad para reducir las consecuencias de un posible daño/fallo y recuperar rápidamente la plena operatividad.  Una puntuación de «capacidad de adaptación» distinta de cero reducirá automáticamente la sensibilidad real del componente, que se mostrará en la columna «Puntuación final de la sensibilidad».</a:t>
          </a:r>
        </a:p>
        <a:p>
          <a:pPr eaLnBrk="1" fontAlgn="auto" latinLnBrk="0" hangingPunct="1"/>
          <a:endParaRPr/>
        </a:p>
        <a:p>
          <a:pPr eaLnBrk="1" fontAlgn="auto" latinLnBrk="0" hangingPunct="1"/>
          <a:r>
            <a:rPr lang="es-ES" sz="1100">
              <a:solidFill>
                <a:schemeClr val="bg1"/>
              </a:solidFill>
              <a:effectLst/>
              <a:latin typeface="+mn-lt"/>
              <a:ea typeface="+mn-ea"/>
              <a:cs typeface="+mn-cs"/>
            </a:rPr>
            <a:t>4. Las puntuaciones finales de la sensibilidad de</a:t>
          </a:r>
          <a:r>
            <a:rPr lang="es-ES" sz="1100" baseline="0">
              <a:solidFill>
                <a:schemeClr val="bg1"/>
              </a:solidFill>
              <a:effectLst/>
              <a:latin typeface="+mn-lt"/>
              <a:ea typeface="+mn-ea"/>
              <a:cs typeface="+mn-cs"/>
            </a:rPr>
            <a:t> cada componente «activo» </a:t>
          </a:r>
          <a:r>
            <a:rPr lang="es-ES" sz="1100">
              <a:solidFill>
                <a:schemeClr val="bg1"/>
              </a:solidFill>
              <a:effectLst/>
              <a:latin typeface="+mn-lt"/>
              <a:ea typeface="+mn-ea"/>
              <a:cs typeface="+mn-cs"/>
            </a:rPr>
            <a:t>se transferirán automáticamente al paso 3, donde se combinarán con los datos de exposición (del paso 1) para el cálculo de la puntuación de vulnerabilidad.</a:t>
          </a:r>
        </a:p>
        <a:p>
          <a:pPr eaLnBrk="1" fontAlgn="auto" latinLnBrk="0" hangingPunct="1"/>
          <a:endParaRPr/>
        </a:p>
        <a:p>
          <a:pPr eaLnBrk="1" fontAlgn="auto" latinLnBrk="0" hangingPunct="1"/>
          <a:r>
            <a:rPr lang="es-ES" sz="1100">
              <a:solidFill>
                <a:schemeClr val="bg1"/>
              </a:solidFill>
              <a:effectLst/>
              <a:latin typeface="+mn-lt"/>
              <a:ea typeface="+mn-ea"/>
              <a:cs typeface="+mn-cs"/>
            </a:rPr>
            <a:t>5. Repita el proceso para el </a:t>
          </a:r>
          <a:r>
            <a:rPr lang="es-ES" sz="1100" baseline="0">
              <a:solidFill>
                <a:schemeClr val="bg1"/>
              </a:solidFill>
              <a:effectLst/>
              <a:latin typeface="+mn-lt"/>
              <a:ea typeface="+mn-ea"/>
              <a:cs typeface="+mn-cs"/>
            </a:rPr>
            <a:t>frío extremo.  </a:t>
          </a:r>
          <a:r>
            <a:rPr lang="es-ES" sz="1100">
              <a:solidFill>
                <a:schemeClr val="bg1"/>
              </a:solidFill>
              <a:effectLst/>
              <a:latin typeface="+mn-lt"/>
              <a:ea typeface="+mn-ea"/>
              <a:cs typeface="+mn-cs"/>
            </a:rPr>
            <a:t>Responda las preguntas P2.9 a P2.12 para evaluar las sensibilidades</a:t>
          </a:r>
          <a:r>
            <a:rPr lang="es-ES" sz="1100" baseline="0">
              <a:solidFill>
                <a:schemeClr val="bg1"/>
              </a:solidFill>
              <a:effectLst/>
              <a:latin typeface="+mn-lt"/>
              <a:ea typeface="+mn-ea"/>
              <a:cs typeface="+mn-cs"/>
            </a:rPr>
            <a:t> y</a:t>
          </a:r>
          <a:r>
            <a:rPr lang="es-ES" sz="1100">
              <a:solidFill>
                <a:schemeClr val="bg1"/>
              </a:solidFill>
              <a:effectLst/>
              <a:latin typeface="+mn-lt"/>
              <a:ea typeface="+mn-ea"/>
              <a:cs typeface="+mn-cs"/>
            </a:rPr>
            <a:t> las preguntas P2.13 a P2.15 para</a:t>
          </a:r>
          <a:r>
            <a:rPr lang="es-ES" sz="1100" baseline="0">
              <a:solidFill>
                <a:schemeClr val="bg1"/>
              </a:solidFill>
              <a:effectLst/>
              <a:latin typeface="+mn-lt"/>
              <a:ea typeface="+mn-ea"/>
              <a:cs typeface="+mn-cs"/>
            </a:rPr>
            <a:t> evaluar </a:t>
          </a:r>
          <a:r>
            <a:rPr lang="es-ES" sz="1100">
              <a:solidFill>
                <a:schemeClr val="bg1"/>
              </a:solidFill>
              <a:effectLst/>
              <a:latin typeface="+mn-lt"/>
              <a:ea typeface="+mn-ea"/>
              <a:cs typeface="+mn-cs"/>
            </a:rPr>
            <a:t>la capacidad de adaptación de</a:t>
          </a:r>
          <a:r>
            <a:rPr lang="es-ES" sz="1100" baseline="0">
              <a:solidFill>
                <a:schemeClr val="bg1"/>
              </a:solidFill>
              <a:effectLst/>
              <a:latin typeface="+mn-lt"/>
              <a:ea typeface="+mn-ea"/>
              <a:cs typeface="+mn-cs"/>
            </a:rPr>
            <a:t> los distintos componentes al «frío extremo»</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La puntuación final de sensibilidad </a:t>
          </a:r>
          <a:r>
            <a:rPr lang="es-ES" sz="1100" baseline="0">
              <a:solidFill>
                <a:schemeClr val="bg1"/>
              </a:solidFill>
              <a:effectLst/>
              <a:latin typeface="+mn-lt"/>
              <a:ea typeface="+mn-ea"/>
              <a:cs typeface="+mn-cs"/>
            </a:rPr>
            <a:t>(por componente) se mostrará automáticamente en la columna AL </a:t>
          </a:r>
          <a:r>
            <a:rPr lang="es-ES" sz="1100">
              <a:solidFill>
                <a:schemeClr val="bg1"/>
              </a:solidFill>
              <a:effectLst/>
              <a:latin typeface="+mn-lt"/>
              <a:ea typeface="+mn-ea"/>
              <a:cs typeface="+mn-cs"/>
            </a:rPr>
            <a:t>«Puntuación final de la sensibilidad»</a:t>
          </a:r>
          <a:r>
            <a:rPr lang="es-ES" sz="1100" baseline="0">
              <a:solidFill>
                <a:schemeClr val="bg1"/>
              </a:solidFill>
              <a:effectLst/>
              <a:latin typeface="+mn-lt"/>
              <a:ea typeface="+mn-ea"/>
              <a:cs typeface="+mn-cs"/>
            </a:rPr>
            <a:t> - columna AL. </a:t>
          </a:r>
        </a:p>
        <a:p>
          <a:pPr eaLnBrk="1" fontAlgn="auto" latinLnBrk="0" hangingPunct="1"/>
          <a:endParaRPr/>
        </a:p>
        <a:p>
          <a:pPr eaLnBrk="1" fontAlgn="auto" latinLnBrk="0" hangingPunct="1"/>
          <a:endParaRPr/>
        </a:p>
        <a:p>
          <a:pPr eaLnBrk="1" fontAlgn="auto" latinLnBrk="0" hangingPunct="1"/>
          <a:r>
            <a:rPr lang="es-ES" sz="1100" b="1">
              <a:solidFill>
                <a:schemeClr val="bg1"/>
              </a:solidFill>
              <a:effectLst/>
              <a:latin typeface="+mn-lt"/>
              <a:ea typeface="+mn-ea"/>
              <a:cs typeface="+mn-cs"/>
            </a:rPr>
            <a:t>SENSIBILIDAD DE LAS INTERDEPENDENCIAS</a:t>
          </a:r>
        </a:p>
        <a:p>
          <a:pPr eaLnBrk="1" fontAlgn="auto" latinLnBrk="0" hangingPunct="1"/>
          <a:endParaRPr/>
        </a:p>
        <a:p>
          <a:pPr eaLnBrk="1" fontAlgn="auto" latinLnBrk="0" hangingPunct="1"/>
          <a:r>
            <a:rPr lang="es-ES" sz="1100">
              <a:solidFill>
                <a:schemeClr val="bg1"/>
              </a:solidFill>
              <a:effectLst/>
              <a:latin typeface="+mn-lt"/>
              <a:ea typeface="+mn-ea"/>
              <a:cs typeface="+mn-cs"/>
            </a:rPr>
            <a:t>6. Responda a las preguntas del cuadro 2.2 para determinar la propensión de las infraestructuras interdependientes a verse afectadas negativamente por </a:t>
          </a:r>
          <a:r>
            <a:rPr lang="es-ES" sz="1100" baseline="0">
              <a:solidFill>
                <a:schemeClr val="bg1"/>
              </a:solidFill>
              <a:effectLst/>
              <a:latin typeface="+mn-lt"/>
              <a:ea typeface="+mn-ea"/>
              <a:cs typeface="+mn-cs"/>
            </a:rPr>
            <a:t>temperaturas extremas e incendios forestales.</a:t>
          </a:r>
          <a:r>
            <a:rPr lang="es-ES" sz="1100">
              <a:solidFill>
                <a:schemeClr val="bg1"/>
              </a:solidFill>
              <a:effectLst/>
              <a:latin typeface="+mn-lt"/>
              <a:ea typeface="+mn-ea"/>
              <a:cs typeface="+mn-cs"/>
            </a:rPr>
            <a:t> Responda a las preguntas P2.16</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 P2.18 para determinar la sensibilidad al calor extremo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y</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 las preguntas P2.19 a P2.21 para establecer la sensibilidad al frío extremo. </a:t>
          </a:r>
        </a:p>
        <a:p>
          <a:pPr eaLnBrk="1" fontAlgn="auto" latinLnBrk="0" hangingPunct="1"/>
          <a:endParaRPr/>
        </a:p>
        <a:p>
          <a:pPr eaLnBrk="1" fontAlgn="auto" latinLnBrk="0" hangingPunct="1"/>
          <a:endParaRPr/>
        </a:p>
        <a:p>
          <a:pPr eaLnBrk="1" fontAlgn="auto" latinLnBrk="0" hangingPunct="1"/>
          <a:r>
            <a:rPr lang="es-ES" sz="1100">
              <a:solidFill>
                <a:schemeClr val="bg1"/>
              </a:solidFill>
              <a:effectLst/>
              <a:latin typeface="+mn-lt"/>
              <a:ea typeface="+mn-ea"/>
              <a:cs typeface="+mn-cs"/>
            </a:rPr>
            <a:t>7. La puntuación final de sensibilidad de todos los componentes (componentes internos e interdependencias) </a:t>
          </a:r>
          <a:r>
            <a:rPr lang="es-ES" sz="1100" baseline="0">
              <a:solidFill>
                <a:schemeClr val="bg1"/>
              </a:solidFill>
              <a:effectLst/>
              <a:latin typeface="+mn-lt"/>
              <a:ea typeface="+mn-ea"/>
              <a:cs typeface="+mn-cs"/>
            </a:rPr>
            <a:t> se</a:t>
          </a:r>
          <a:r>
            <a:rPr lang="es-ES" sz="1100">
              <a:solidFill>
                <a:schemeClr val="bg1"/>
              </a:solidFill>
              <a:effectLst/>
              <a:latin typeface="+mn-lt"/>
              <a:ea typeface="+mn-ea"/>
              <a:cs typeface="+mn-cs"/>
            </a:rPr>
            <a:t> transferirá automáticamente al paso 3 para que se tenga en cuenta en la evaluación preliminar de riesgos. </a:t>
          </a:r>
        </a:p>
      </xdr:txBody>
    </xdr:sp>
    <xdr:clientData/>
  </xdr:oneCellAnchor>
  <xdr:twoCellAnchor editAs="oneCell">
    <xdr:from>
      <xdr:col>0</xdr:col>
      <xdr:colOff>156600</xdr:colOff>
      <xdr:row>0</xdr:row>
      <xdr:rowOff>180910</xdr:rowOff>
    </xdr:from>
    <xdr:to>
      <xdr:col>0</xdr:col>
      <xdr:colOff>587901</xdr:colOff>
      <xdr:row>2</xdr:row>
      <xdr:rowOff>14968</xdr:rowOff>
    </xdr:to>
    <xdr:grpSp>
      <xdr:nvGrpSpPr>
        <xdr:cNvPr id="4" name="Group 8">
          <a:extLst>
            <a:ext uri="{FF2B5EF4-FFF2-40B4-BE49-F238E27FC236}">
              <a16:creationId xmlns:a16="http://schemas.microsoft.com/office/drawing/2014/main" id="{AB8A787F-D4F2-4562-B87A-0CBD97B5A241}"/>
            </a:ext>
          </a:extLst>
        </xdr:cNvPr>
        <xdr:cNvGrpSpPr/>
      </xdr:nvGrpSpPr>
      <xdr:grpSpPr>
        <a:xfrm>
          <a:off x="156600" y="180910"/>
          <a:ext cx="431301" cy="446379"/>
          <a:chOff x="1238250" y="942975"/>
          <a:chExt cx="533400" cy="533400"/>
        </a:xfrm>
      </xdr:grpSpPr>
      <xdr:sp macro="" textlink="">
        <xdr:nvSpPr>
          <xdr:cNvPr id="5" name="Rectangle: Rounded Corners 14">
            <a:hlinkClick xmlns:r="http://schemas.openxmlformats.org/officeDocument/2006/relationships" r:id="rId1"/>
            <a:extLst>
              <a:ext uri="{FF2B5EF4-FFF2-40B4-BE49-F238E27FC236}">
                <a16:creationId xmlns:a16="http://schemas.microsoft.com/office/drawing/2014/main" id="{2ABE4F13-D6AC-9F77-8E55-4F3371E50161}"/>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5" descr="Home with solid fill">
            <a:hlinkClick xmlns:r="http://schemas.openxmlformats.org/officeDocument/2006/relationships" r:id="rId1"/>
            <a:extLst>
              <a:ext uri="{FF2B5EF4-FFF2-40B4-BE49-F238E27FC236}">
                <a16:creationId xmlns:a16="http://schemas.microsoft.com/office/drawing/2014/main" id="{3AB23BDC-5EB2-6F15-5AD7-3659768E01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1867888</xdr:colOff>
      <xdr:row>0</xdr:row>
      <xdr:rowOff>180910</xdr:rowOff>
    </xdr:from>
    <xdr:to>
      <xdr:col>0</xdr:col>
      <xdr:colOff>2299189</xdr:colOff>
      <xdr:row>2</xdr:row>
      <xdr:rowOff>28042</xdr:rowOff>
    </xdr:to>
    <xdr:sp macro="" textlink="">
      <xdr:nvSpPr>
        <xdr:cNvPr id="26" name="Rectangle: Rounded Corners 12">
          <a:hlinkClick xmlns:r="http://schemas.openxmlformats.org/officeDocument/2006/relationships" r:id="rId4"/>
          <a:extLst>
            <a:ext uri="{FF2B5EF4-FFF2-40B4-BE49-F238E27FC236}">
              <a16:creationId xmlns:a16="http://schemas.microsoft.com/office/drawing/2014/main" id="{F1788211-5F59-A417-F74F-FC6E7325AD92}"/>
            </a:ext>
          </a:extLst>
        </xdr:cNvPr>
        <xdr:cNvSpPr/>
      </xdr:nvSpPr>
      <xdr:spPr>
        <a:xfrm>
          <a:off x="1867888" y="180910"/>
          <a:ext cx="431301" cy="450382"/>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1959186</xdr:colOff>
      <xdr:row>1</xdr:row>
      <xdr:rowOff>80145</xdr:rowOff>
    </xdr:from>
    <xdr:to>
      <xdr:col>0</xdr:col>
      <xdr:colOff>2207890</xdr:colOff>
      <xdr:row>1</xdr:row>
      <xdr:rowOff>339852</xdr:rowOff>
    </xdr:to>
    <xdr:sp macro="" textlink="">
      <xdr:nvSpPr>
        <xdr:cNvPr id="25" name="Arrow: Right 13">
          <a:hlinkClick xmlns:r="http://schemas.openxmlformats.org/officeDocument/2006/relationships" r:id="rId4"/>
          <a:extLst>
            <a:ext uri="{FF2B5EF4-FFF2-40B4-BE49-F238E27FC236}">
              <a16:creationId xmlns:a16="http://schemas.microsoft.com/office/drawing/2014/main" id="{016D3B58-4662-79CE-C750-2D529E1AB7B5}"/>
            </a:ext>
          </a:extLst>
        </xdr:cNvPr>
        <xdr:cNvSpPr/>
      </xdr:nvSpPr>
      <xdr:spPr>
        <a:xfrm>
          <a:off x="1959186" y="276248"/>
          <a:ext cx="248704" cy="259707"/>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1247004</xdr:colOff>
      <xdr:row>0</xdr:row>
      <xdr:rowOff>180910</xdr:rowOff>
    </xdr:from>
    <xdr:to>
      <xdr:col>0</xdr:col>
      <xdr:colOff>1678305</xdr:colOff>
      <xdr:row>2</xdr:row>
      <xdr:rowOff>28042</xdr:rowOff>
    </xdr:to>
    <xdr:sp macro="" textlink="">
      <xdr:nvSpPr>
        <xdr:cNvPr id="28" name="Rectangle: Rounded Corners 17">
          <a:hlinkClick xmlns:r="http://schemas.openxmlformats.org/officeDocument/2006/relationships" r:id="rId5"/>
          <a:extLst>
            <a:ext uri="{FF2B5EF4-FFF2-40B4-BE49-F238E27FC236}">
              <a16:creationId xmlns:a16="http://schemas.microsoft.com/office/drawing/2014/main" id="{2CA50E07-78F2-C24E-68F2-CF25BDF920C8}"/>
            </a:ext>
          </a:extLst>
        </xdr:cNvPr>
        <xdr:cNvSpPr/>
      </xdr:nvSpPr>
      <xdr:spPr>
        <a:xfrm>
          <a:off x="1247004" y="180910"/>
          <a:ext cx="431301" cy="450382"/>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1338302</xdr:colOff>
      <xdr:row>1</xdr:row>
      <xdr:rowOff>80145</xdr:rowOff>
    </xdr:from>
    <xdr:to>
      <xdr:col>0</xdr:col>
      <xdr:colOff>1587006</xdr:colOff>
      <xdr:row>1</xdr:row>
      <xdr:rowOff>339852</xdr:rowOff>
    </xdr:to>
    <xdr:sp macro="" textlink="">
      <xdr:nvSpPr>
        <xdr:cNvPr id="27" name="Arrow: Right 18">
          <a:hlinkClick xmlns:r="http://schemas.openxmlformats.org/officeDocument/2006/relationships" r:id="rId5"/>
          <a:extLst>
            <a:ext uri="{FF2B5EF4-FFF2-40B4-BE49-F238E27FC236}">
              <a16:creationId xmlns:a16="http://schemas.microsoft.com/office/drawing/2014/main" id="{0A85C7C9-3235-F3A4-FA4F-B6876A5254DF}"/>
            </a:ext>
          </a:extLst>
        </xdr:cNvPr>
        <xdr:cNvSpPr/>
      </xdr:nvSpPr>
      <xdr:spPr>
        <a:xfrm rot="10800000">
          <a:off x="1338302" y="276248"/>
          <a:ext cx="248704" cy="259707"/>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1237</xdr:colOff>
      <xdr:row>23</xdr:row>
      <xdr:rowOff>35873</xdr:rowOff>
    </xdr:from>
    <xdr:to>
      <xdr:col>0</xdr:col>
      <xdr:colOff>2448873</xdr:colOff>
      <xdr:row>23</xdr:row>
      <xdr:rowOff>504289</xdr:rowOff>
    </xdr:to>
    <xdr:sp macro="" textlink="">
      <xdr:nvSpPr>
        <xdr:cNvPr id="12" name="TextBox 10">
          <a:extLst>
            <a:ext uri="{FF2B5EF4-FFF2-40B4-BE49-F238E27FC236}">
              <a16:creationId xmlns:a16="http://schemas.microsoft.com/office/drawing/2014/main" id="{34CFF00F-5EF6-4D61-809B-8F61D74C0C84}"/>
            </a:ext>
          </a:extLst>
        </xdr:cNvPr>
        <xdr:cNvSpPr txBox="1"/>
      </xdr:nvSpPr>
      <xdr:spPr>
        <a:xfrm>
          <a:off x="1237" y="17575480"/>
          <a:ext cx="2447636" cy="468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SENSIBILIDAD</a:t>
          </a:r>
        </a:p>
      </xdr:txBody>
    </xdr:sp>
    <xdr:clientData/>
  </xdr:twoCellAnchor>
  <xdr:twoCellAnchor editAs="oneCell">
    <xdr:from>
      <xdr:col>0</xdr:col>
      <xdr:colOff>103497</xdr:colOff>
      <xdr:row>23</xdr:row>
      <xdr:rowOff>492331</xdr:rowOff>
    </xdr:from>
    <xdr:to>
      <xdr:col>0</xdr:col>
      <xdr:colOff>2550805</xdr:colOff>
      <xdr:row>26</xdr:row>
      <xdr:rowOff>556177</xdr:rowOff>
    </xdr:to>
    <xdr:pic>
      <xdr:nvPicPr>
        <xdr:cNvPr id="13" name="Picture 11">
          <a:extLst>
            <a:ext uri="{FF2B5EF4-FFF2-40B4-BE49-F238E27FC236}">
              <a16:creationId xmlns:a16="http://schemas.microsoft.com/office/drawing/2014/main" id="{E4377985-3CBF-44B8-9E6D-B3485CE39C4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03497" y="18031938"/>
          <a:ext cx="2447308" cy="2608382"/>
        </a:xfrm>
        <a:prstGeom prst="rect">
          <a:avLst/>
        </a:prstGeom>
      </xdr:spPr>
    </xdr:pic>
    <xdr:clientData/>
  </xdr:twoCellAnchor>
  <xdr:twoCellAnchor>
    <xdr:from>
      <xdr:col>3</xdr:col>
      <xdr:colOff>263113</xdr:colOff>
      <xdr:row>8</xdr:row>
      <xdr:rowOff>302559</xdr:rowOff>
    </xdr:from>
    <xdr:to>
      <xdr:col>3</xdr:col>
      <xdr:colOff>403412</xdr:colOff>
      <xdr:row>8</xdr:row>
      <xdr:rowOff>602102</xdr:rowOff>
    </xdr:to>
    <xdr:sp macro="" textlink="">
      <xdr:nvSpPr>
        <xdr:cNvPr id="14" name="Βέλος: Κάτω 13">
          <a:extLst>
            <a:ext uri="{FF2B5EF4-FFF2-40B4-BE49-F238E27FC236}">
              <a16:creationId xmlns:a16="http://schemas.microsoft.com/office/drawing/2014/main" id="{0B88E853-3171-41EA-9FA5-DD7A2D4B7FC8}"/>
            </a:ext>
          </a:extLst>
        </xdr:cNvPr>
        <xdr:cNvSpPr/>
      </xdr:nvSpPr>
      <xdr:spPr>
        <a:xfrm>
          <a:off x="6143213" y="3052109"/>
          <a:ext cx="140299" cy="29954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552740</xdr:colOff>
      <xdr:row>49</xdr:row>
      <xdr:rowOff>260597</xdr:rowOff>
    </xdr:from>
    <xdr:to>
      <xdr:col>19</xdr:col>
      <xdr:colOff>734168</xdr:colOff>
      <xdr:row>49</xdr:row>
      <xdr:rowOff>542430</xdr:rowOff>
    </xdr:to>
    <xdr:sp macro="" textlink="">
      <xdr:nvSpPr>
        <xdr:cNvPr id="15" name="Βέλος: Κάτω 14">
          <a:extLst>
            <a:ext uri="{FF2B5EF4-FFF2-40B4-BE49-F238E27FC236}">
              <a16:creationId xmlns:a16="http://schemas.microsoft.com/office/drawing/2014/main" id="{B1096D81-732A-469C-8F7A-EDAFB89AAD63}"/>
            </a:ext>
          </a:extLst>
        </xdr:cNvPr>
        <xdr:cNvSpPr/>
      </xdr:nvSpPr>
      <xdr:spPr>
        <a:xfrm>
          <a:off x="34442690" y="33985447"/>
          <a:ext cx="0" cy="243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411307</xdr:colOff>
      <xdr:row>49</xdr:row>
      <xdr:rowOff>249628</xdr:rowOff>
    </xdr:from>
    <xdr:to>
      <xdr:col>20</xdr:col>
      <xdr:colOff>592735</xdr:colOff>
      <xdr:row>49</xdr:row>
      <xdr:rowOff>531461</xdr:rowOff>
    </xdr:to>
    <xdr:sp macro="" textlink="">
      <xdr:nvSpPr>
        <xdr:cNvPr id="16" name="Βέλος: Κάτω 15">
          <a:extLst>
            <a:ext uri="{FF2B5EF4-FFF2-40B4-BE49-F238E27FC236}">
              <a16:creationId xmlns:a16="http://schemas.microsoft.com/office/drawing/2014/main" id="{3E8CF3C8-0515-4F50-85A5-02C27C6F35C4}"/>
            </a:ext>
          </a:extLst>
        </xdr:cNvPr>
        <xdr:cNvSpPr/>
      </xdr:nvSpPr>
      <xdr:spPr>
        <a:xfrm>
          <a:off x="34853707" y="33987178"/>
          <a:ext cx="181428" cy="0"/>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22</xdr:col>
      <xdr:colOff>88241</xdr:colOff>
      <xdr:row>4</xdr:row>
      <xdr:rowOff>612733</xdr:rowOff>
    </xdr:from>
    <xdr:to>
      <xdr:col>22</xdr:col>
      <xdr:colOff>545439</xdr:colOff>
      <xdr:row>5</xdr:row>
      <xdr:rowOff>229579</xdr:rowOff>
    </xdr:to>
    <xdr:grpSp>
      <xdr:nvGrpSpPr>
        <xdr:cNvPr id="17" name="Ομάδα 16">
          <a:extLst>
            <a:ext uri="{FF2B5EF4-FFF2-40B4-BE49-F238E27FC236}">
              <a16:creationId xmlns:a16="http://schemas.microsoft.com/office/drawing/2014/main" id="{FE9D66B7-9BAA-4D96-8C43-A5476D0B6FB6}"/>
            </a:ext>
          </a:extLst>
        </xdr:cNvPr>
        <xdr:cNvGrpSpPr/>
      </xdr:nvGrpSpPr>
      <xdr:grpSpPr>
        <a:xfrm>
          <a:off x="37916098" y="1987054"/>
          <a:ext cx="457198" cy="229168"/>
          <a:chOff x="5087007" y="3111062"/>
          <a:chExt cx="457198" cy="231228"/>
        </a:xfrm>
        <a:solidFill>
          <a:srgbClr val="930352"/>
        </a:solidFill>
      </xdr:grpSpPr>
      <xdr:sp macro="" textlink="">
        <xdr:nvSpPr>
          <xdr:cNvPr id="18" name="Βέλος: Διάσημα 17">
            <a:extLst>
              <a:ext uri="{FF2B5EF4-FFF2-40B4-BE49-F238E27FC236}">
                <a16:creationId xmlns:a16="http://schemas.microsoft.com/office/drawing/2014/main" id="{EB01A64C-1CA8-3A6C-9B6F-A9140A0138B6}"/>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19" name="Βέλος: Διάσημα 18">
            <a:extLst>
              <a:ext uri="{FF2B5EF4-FFF2-40B4-BE49-F238E27FC236}">
                <a16:creationId xmlns:a16="http://schemas.microsoft.com/office/drawing/2014/main" id="{69460F86-90F4-018C-0FCE-DDACFA4D10A7}"/>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2791319</xdr:colOff>
      <xdr:row>27</xdr:row>
      <xdr:rowOff>111125</xdr:rowOff>
    </xdr:to>
    <xdr:sp macro="" textlink="">
      <xdr:nvSpPr>
        <xdr:cNvPr id="3" name="Rectangle 6">
          <a:extLst>
            <a:ext uri="{FF2B5EF4-FFF2-40B4-BE49-F238E27FC236}">
              <a16:creationId xmlns:a16="http://schemas.microsoft.com/office/drawing/2014/main" id="{00000000-0008-0000-0700-000003000000}"/>
            </a:ext>
          </a:extLst>
        </xdr:cNvPr>
        <xdr:cNvSpPr/>
      </xdr:nvSpPr>
      <xdr:spPr>
        <a:xfrm>
          <a:off x="0" y="0"/>
          <a:ext cx="2791319" cy="1522412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147881</xdr:colOff>
      <xdr:row>2</xdr:row>
      <xdr:rowOff>300709</xdr:rowOff>
    </xdr:from>
    <xdr:ext cx="2534994" cy="6260688"/>
    <xdr:sp macro="" textlink="">
      <xdr:nvSpPr>
        <xdr:cNvPr id="4" name="TextBox 7">
          <a:extLst>
            <a:ext uri="{FF2B5EF4-FFF2-40B4-BE49-F238E27FC236}">
              <a16:creationId xmlns:a16="http://schemas.microsoft.com/office/drawing/2014/main" id="{00000000-0008-0000-0700-000004000000}"/>
            </a:ext>
          </a:extLst>
        </xdr:cNvPr>
        <xdr:cNvSpPr txBox="1"/>
      </xdr:nvSpPr>
      <xdr:spPr>
        <a:xfrm>
          <a:off x="147881" y="899423"/>
          <a:ext cx="2534994" cy="62606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El objetivo de este paso es ayudar a los usuarios a identificar componentes (dentro o fuera de la instalación) que podrían verse negativamente afectados en caso de</a:t>
          </a:r>
          <a:r>
            <a:rPr lang="es-ES" sz="1100" baseline="0">
              <a:solidFill>
                <a:schemeClr val="bg1"/>
              </a:solidFill>
              <a:effectLst/>
              <a:latin typeface="+mn-lt"/>
              <a:ea typeface="+mn-ea"/>
              <a:cs typeface="+mn-cs"/>
            </a:rPr>
            <a:t> temperaturas extremas e incendios forestales.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1. En el cuadro 3.1 se resume el perfil de riesgo de la instalación haciendo distinción entre riesgos internos y externos. Los riesgos externos se deben a fallos en los componentes interdependientes, mientras que los internos tienen su origen en fallos o disfunciones operativas de los distintos componentes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2. El riesgo de cada componente se estima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automáticamente combinando las puntuaciones de sensibilidad y de exposición de los pasos anteriores. Los riesgos se comunican en un doble formato: usando una escala aritmética de [0-9] y una descripción cualitativa [bajo-medio-alto].</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3. Las puntuaciones de riesgo se transfieren automáticamente al paso 4 para que se tengan en cuenta en la selección de medidas de adaptación. </a:t>
          </a:r>
        </a:p>
      </xdr:txBody>
    </xdr:sp>
    <xdr:clientData/>
  </xdr:oneCellAnchor>
  <xdr:twoCellAnchor editAs="oneCell">
    <xdr:from>
      <xdr:col>0</xdr:col>
      <xdr:colOff>156957</xdr:colOff>
      <xdr:row>0</xdr:row>
      <xdr:rowOff>180568</xdr:rowOff>
    </xdr:from>
    <xdr:to>
      <xdr:col>0</xdr:col>
      <xdr:colOff>589242</xdr:colOff>
      <xdr:row>2</xdr:row>
      <xdr:rowOff>13798</xdr:rowOff>
    </xdr:to>
    <xdr:grpSp>
      <xdr:nvGrpSpPr>
        <xdr:cNvPr id="5" name="Group 8">
          <a:extLst>
            <a:ext uri="{FF2B5EF4-FFF2-40B4-BE49-F238E27FC236}">
              <a16:creationId xmlns:a16="http://schemas.microsoft.com/office/drawing/2014/main" id="{00000000-0008-0000-0700-000005000000}"/>
            </a:ext>
          </a:extLst>
        </xdr:cNvPr>
        <xdr:cNvGrpSpPr/>
      </xdr:nvGrpSpPr>
      <xdr:grpSpPr>
        <a:xfrm>
          <a:off x="156957" y="180568"/>
          <a:ext cx="432285" cy="431944"/>
          <a:chOff x="1238250" y="942975"/>
          <a:chExt cx="533400" cy="533400"/>
        </a:xfrm>
      </xdr:grpSpPr>
      <xdr:sp macro="" textlink="">
        <xdr:nvSpPr>
          <xdr:cNvPr id="13" name="Rectangle: Rounded Corners 16">
            <a:hlinkClick xmlns:r="http://schemas.openxmlformats.org/officeDocument/2006/relationships" r:id="rId1"/>
            <a:extLst>
              <a:ext uri="{FF2B5EF4-FFF2-40B4-BE49-F238E27FC236}">
                <a16:creationId xmlns:a16="http://schemas.microsoft.com/office/drawing/2014/main" id="{00000000-0008-0000-0700-00000D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4" name="Graphic 17" descr="Home with solid fill">
            <a:hlinkClick xmlns:r="http://schemas.openxmlformats.org/officeDocument/2006/relationships" r:id="rId1"/>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1872146</xdr:colOff>
      <xdr:row>0</xdr:row>
      <xdr:rowOff>180568</xdr:rowOff>
    </xdr:from>
    <xdr:to>
      <xdr:col>0</xdr:col>
      <xdr:colOff>2304431</xdr:colOff>
      <xdr:row>2</xdr:row>
      <xdr:rowOff>13798</xdr:rowOff>
    </xdr:to>
    <xdr:sp macro="" textlink="">
      <xdr:nvSpPr>
        <xdr:cNvPr id="9" name="Rectangle: Rounded Corners 12">
          <a:hlinkClick xmlns:r="http://schemas.openxmlformats.org/officeDocument/2006/relationships" r:id="rId4"/>
          <a:extLst>
            <a:ext uri="{FF2B5EF4-FFF2-40B4-BE49-F238E27FC236}">
              <a16:creationId xmlns:a16="http://schemas.microsoft.com/office/drawing/2014/main" id="{00000000-0008-0000-0700-000009000000}"/>
            </a:ext>
          </a:extLst>
        </xdr:cNvPr>
        <xdr:cNvSpPr/>
      </xdr:nvSpPr>
      <xdr:spPr>
        <a:xfrm>
          <a:off x="1872146" y="180568"/>
          <a:ext cx="432285" cy="439366"/>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1963653</xdr:colOff>
      <xdr:row>1</xdr:row>
      <xdr:rowOff>13801</xdr:rowOff>
    </xdr:from>
    <xdr:to>
      <xdr:col>0</xdr:col>
      <xdr:colOff>2212924</xdr:colOff>
      <xdr:row>1</xdr:row>
      <xdr:rowOff>267156</xdr:rowOff>
    </xdr:to>
    <xdr:sp macro="" textlink="">
      <xdr:nvSpPr>
        <xdr:cNvPr id="10" name="Arrow: Right 13">
          <a:hlinkClick xmlns:r="http://schemas.openxmlformats.org/officeDocument/2006/relationships" r:id="rId4"/>
          <a:extLst>
            <a:ext uri="{FF2B5EF4-FFF2-40B4-BE49-F238E27FC236}">
              <a16:creationId xmlns:a16="http://schemas.microsoft.com/office/drawing/2014/main" id="{00000000-0008-0000-0700-00000A000000}"/>
            </a:ext>
          </a:extLst>
        </xdr:cNvPr>
        <xdr:cNvSpPr/>
      </xdr:nvSpPr>
      <xdr:spPr>
        <a:xfrm>
          <a:off x="1963653" y="273574"/>
          <a:ext cx="249271" cy="253355"/>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1249847</xdr:colOff>
      <xdr:row>0</xdr:row>
      <xdr:rowOff>180568</xdr:rowOff>
    </xdr:from>
    <xdr:to>
      <xdr:col>0</xdr:col>
      <xdr:colOff>1682132</xdr:colOff>
      <xdr:row>2</xdr:row>
      <xdr:rowOff>13798</xdr:rowOff>
    </xdr:to>
    <xdr:sp macro="" textlink="">
      <xdr:nvSpPr>
        <xdr:cNvPr id="11" name="Rectangle: Rounded Corners 14">
          <a:hlinkClick xmlns:r="http://schemas.openxmlformats.org/officeDocument/2006/relationships" r:id="rId5"/>
          <a:extLst>
            <a:ext uri="{FF2B5EF4-FFF2-40B4-BE49-F238E27FC236}">
              <a16:creationId xmlns:a16="http://schemas.microsoft.com/office/drawing/2014/main" id="{00000000-0008-0000-0700-00000B000000}"/>
            </a:ext>
          </a:extLst>
        </xdr:cNvPr>
        <xdr:cNvSpPr/>
      </xdr:nvSpPr>
      <xdr:spPr>
        <a:xfrm>
          <a:off x="1249847" y="180568"/>
          <a:ext cx="432285" cy="439366"/>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1341353</xdr:colOff>
      <xdr:row>1</xdr:row>
      <xdr:rowOff>13801</xdr:rowOff>
    </xdr:from>
    <xdr:to>
      <xdr:col>0</xdr:col>
      <xdr:colOff>1590624</xdr:colOff>
      <xdr:row>1</xdr:row>
      <xdr:rowOff>267156</xdr:rowOff>
    </xdr:to>
    <xdr:sp macro="" textlink="">
      <xdr:nvSpPr>
        <xdr:cNvPr id="12" name="Arrow: Right 15">
          <a:hlinkClick xmlns:r="http://schemas.openxmlformats.org/officeDocument/2006/relationships" r:id="rId5"/>
          <a:extLst>
            <a:ext uri="{FF2B5EF4-FFF2-40B4-BE49-F238E27FC236}">
              <a16:creationId xmlns:a16="http://schemas.microsoft.com/office/drawing/2014/main" id="{00000000-0008-0000-0700-00000C000000}"/>
            </a:ext>
          </a:extLst>
        </xdr:cNvPr>
        <xdr:cNvSpPr/>
      </xdr:nvSpPr>
      <xdr:spPr>
        <a:xfrm rot="10800000">
          <a:off x="1341353" y="273574"/>
          <a:ext cx="249271" cy="253355"/>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29483</xdr:colOff>
      <xdr:row>15</xdr:row>
      <xdr:rowOff>789233</xdr:rowOff>
    </xdr:from>
    <xdr:to>
      <xdr:col>0</xdr:col>
      <xdr:colOff>2569483</xdr:colOff>
      <xdr:row>16</xdr:row>
      <xdr:rowOff>99786</xdr:rowOff>
    </xdr:to>
    <xdr:sp macro="" textlink="">
      <xdr:nvSpPr>
        <xdr:cNvPr id="7" name="TextBox 10">
          <a:extLst>
            <a:ext uri="{FF2B5EF4-FFF2-40B4-BE49-F238E27FC236}">
              <a16:creationId xmlns:a16="http://schemas.microsoft.com/office/drawing/2014/main" id="{00000000-0008-0000-0700-000007000000}"/>
            </a:ext>
          </a:extLst>
        </xdr:cNvPr>
        <xdr:cNvSpPr txBox="1"/>
      </xdr:nvSpPr>
      <xdr:spPr>
        <a:xfrm>
          <a:off x="29483" y="7783304"/>
          <a:ext cx="2540000" cy="317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DEFINICIÓN DE RIESGO</a:t>
          </a:r>
        </a:p>
      </xdr:txBody>
    </xdr:sp>
    <xdr:clientData/>
  </xdr:twoCellAnchor>
  <xdr:twoCellAnchor editAs="oneCell">
    <xdr:from>
      <xdr:col>0</xdr:col>
      <xdr:colOff>143287</xdr:colOff>
      <xdr:row>16</xdr:row>
      <xdr:rowOff>284853</xdr:rowOff>
    </xdr:from>
    <xdr:to>
      <xdr:col>0</xdr:col>
      <xdr:colOff>2648651</xdr:colOff>
      <xdr:row>19</xdr:row>
      <xdr:rowOff>424936</xdr:rowOff>
    </xdr:to>
    <xdr:pic>
      <xdr:nvPicPr>
        <xdr:cNvPr id="8" name="Picture 1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43287" y="8285853"/>
          <a:ext cx="2505364" cy="3160869"/>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Intro" id="{D7BD2A64-AB1F-44CC-8CE6-D336083C2A45}"/>
</namedSheetView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04E7-012B-40C4-8BF9-A14FAF9926E4}">
  <sheetPr>
    <tabColor theme="9" tint="-0.249977111117893"/>
  </sheetPr>
  <dimension ref="A1"/>
  <sheetViews>
    <sheetView tabSelected="1" workbookViewId="0"/>
  </sheetViews>
  <sheetFormatPr baseColWidth="10" defaultColWidth="9.140625" defaultRowHeight="15" x14ac:dyDescent="0.25"/>
  <cols>
    <col min="1" max="16384" width="9.140625" style="14"/>
  </cols>
  <sheetData/>
  <sheetProtection algorithmName="SHA-512" hashValue="eH0FM4SxkIgpnsxToB7cxv2qtGjiD+YkoVkshkTkJQPXw25VhdG7ZXy2ZGvXd8bqvWnV/ExnbP+xy1DgzqlNog==" saltValue="33V/rHnIUO3XTXPLWsJ/Vw=="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DBF0C-65B0-4CE4-B875-2AA6701C5063}">
  <sheetPr>
    <tabColor rgb="FF990033"/>
  </sheetPr>
  <dimension ref="A2:AH122"/>
  <sheetViews>
    <sheetView zoomScale="80" zoomScaleNormal="80" workbookViewId="0">
      <selection activeCell="J27" sqref="J27"/>
    </sheetView>
  </sheetViews>
  <sheetFormatPr baseColWidth="10" defaultColWidth="9.140625" defaultRowHeight="15" x14ac:dyDescent="0.25"/>
  <cols>
    <col min="1" max="1" width="41.5703125" style="40" customWidth="1"/>
    <col min="2" max="2" width="3.85546875" style="200" customWidth="1"/>
    <col min="3" max="3" width="5.85546875" style="40" customWidth="1"/>
    <col min="4" max="4" width="66.85546875" style="40" customWidth="1"/>
    <col min="5" max="6" width="25.5703125" style="40" customWidth="1"/>
    <col min="7" max="7" width="27.85546875" style="40" customWidth="1"/>
    <col min="8" max="8" width="32.85546875" style="40" customWidth="1"/>
    <col min="9" max="9" width="31.42578125" style="40" customWidth="1"/>
    <col min="10" max="10" width="35.85546875" style="40" customWidth="1"/>
    <col min="11" max="11" width="25.5703125" style="40" customWidth="1"/>
    <col min="12" max="12" width="33.42578125" style="40" customWidth="1"/>
    <col min="13" max="13" width="25.5703125" style="40" customWidth="1"/>
    <col min="14" max="14" width="30.5703125" style="40" customWidth="1"/>
    <col min="15" max="15" width="25.5703125" style="40" customWidth="1"/>
    <col min="16" max="16" width="7.140625" style="40" customWidth="1"/>
    <col min="17" max="17" width="42.42578125" style="40" customWidth="1"/>
    <col min="18" max="18" width="4.85546875" style="40" customWidth="1"/>
    <col min="19" max="20" width="25.5703125" style="40" customWidth="1"/>
    <col min="21" max="16384" width="9.140625" style="40"/>
  </cols>
  <sheetData>
    <row r="2" spans="1:29" ht="32.25" customHeight="1" x14ac:dyDescent="0.3">
      <c r="D2" s="101" t="s">
        <v>339</v>
      </c>
      <c r="E2" s="101"/>
      <c r="F2" s="101"/>
      <c r="Q2" s="8"/>
      <c r="R2" s="8"/>
      <c r="S2" s="8"/>
      <c r="T2" s="8"/>
      <c r="U2" s="8"/>
      <c r="V2" s="8"/>
    </row>
    <row r="3" spans="1:29" ht="41.45" customHeight="1" thickBot="1" x14ac:dyDescent="0.5">
      <c r="D3" s="221" t="s">
        <v>263</v>
      </c>
      <c r="E3" s="221"/>
      <c r="F3" s="221"/>
      <c r="G3" s="221"/>
      <c r="H3" s="203"/>
      <c r="I3" s="203"/>
      <c r="J3" s="203"/>
      <c r="K3" s="203"/>
      <c r="L3" s="203"/>
      <c r="M3" s="203"/>
      <c r="N3" s="203"/>
      <c r="O3" s="203"/>
      <c r="Q3" s="8"/>
      <c r="R3" s="8"/>
      <c r="S3" s="8"/>
      <c r="T3" s="8"/>
      <c r="U3" s="8"/>
      <c r="V3" s="8"/>
    </row>
    <row r="4" spans="1:29" ht="24" customHeight="1" thickTop="1" x14ac:dyDescent="0.45">
      <c r="B4" s="50"/>
      <c r="D4" s="88"/>
      <c r="E4" s="49"/>
      <c r="F4" s="49"/>
      <c r="G4" s="49"/>
      <c r="Q4" s="8"/>
      <c r="R4" s="8"/>
      <c r="S4" s="8"/>
      <c r="T4" s="8"/>
      <c r="U4" s="8"/>
      <c r="V4" s="8"/>
    </row>
    <row r="5" spans="1:29" ht="17.45" customHeight="1" x14ac:dyDescent="0.3">
      <c r="A5" s="50"/>
      <c r="B5" s="105"/>
      <c r="C5" s="51"/>
      <c r="D5" s="1076" t="s">
        <v>266</v>
      </c>
      <c r="E5" s="1100" t="s">
        <v>264</v>
      </c>
      <c r="F5" s="1100"/>
      <c r="G5" s="1100"/>
      <c r="H5" s="1101" t="s">
        <v>265</v>
      </c>
      <c r="I5" s="1101"/>
      <c r="J5" s="1101"/>
      <c r="K5" s="1101"/>
      <c r="L5" s="1101"/>
      <c r="M5" s="1101"/>
      <c r="N5" s="1101"/>
      <c r="O5" s="1101"/>
      <c r="P5" s="734"/>
      <c r="U5" s="8"/>
      <c r="V5" s="8"/>
    </row>
    <row r="6" spans="1:29" ht="19.5" customHeight="1" x14ac:dyDescent="0.3">
      <c r="A6" s="222"/>
      <c r="B6" s="105"/>
      <c r="C6" s="51"/>
      <c r="D6" s="1077"/>
      <c r="E6" s="1100"/>
      <c r="F6" s="1100"/>
      <c r="G6" s="1100"/>
      <c r="H6" s="1101"/>
      <c r="I6" s="1101"/>
      <c r="J6" s="1101"/>
      <c r="K6" s="1101"/>
      <c r="L6" s="1101"/>
      <c r="M6" s="1101"/>
      <c r="N6" s="1101"/>
      <c r="O6" s="1101"/>
      <c r="P6" s="734"/>
      <c r="U6" s="8"/>
      <c r="V6" s="8"/>
    </row>
    <row r="7" spans="1:29" ht="6.6" customHeight="1" x14ac:dyDescent="0.45">
      <c r="A7" s="50"/>
      <c r="B7" s="105"/>
      <c r="C7" s="51"/>
      <c r="D7" s="244"/>
      <c r="E7" s="245"/>
      <c r="F7" s="245"/>
      <c r="G7" s="245"/>
      <c r="H7" s="8"/>
      <c r="I7" s="483"/>
      <c r="J7" s="483"/>
      <c r="K7" s="483"/>
      <c r="L7" s="483"/>
      <c r="M7" s="483"/>
      <c r="N7" s="483"/>
      <c r="O7" s="483"/>
      <c r="P7" s="709"/>
      <c r="Q7" s="8"/>
      <c r="R7" s="8"/>
      <c r="S7" s="8"/>
      <c r="T7" s="8"/>
      <c r="U7" s="8"/>
      <c r="V7" s="8"/>
    </row>
    <row r="8" spans="1:29" ht="81.599999999999994" customHeight="1" x14ac:dyDescent="0.25">
      <c r="A8" s="1056"/>
      <c r="B8" s="223"/>
      <c r="D8" s="493" t="s">
        <v>267</v>
      </c>
      <c r="E8" s="495" t="s">
        <v>259</v>
      </c>
      <c r="F8" s="495" t="s">
        <v>260</v>
      </c>
      <c r="G8" s="495" t="s">
        <v>268</v>
      </c>
      <c r="H8" s="433" t="str" cm="1">
        <f t="array" ref="H8:O8">TRANSPOSE('Water-Step 3'!C15:C22)</f>
        <v>Plazas y espacios abiertos: espacios abiertos públicamente accesibles, usualmente pavimentados con poca o nada de vegetación. Pueden combinarse con parques y jardines.</v>
      </c>
      <c r="I8" s="433" t="str">
        <v>Parques y jardines: espacios verdes públicos destinados a fines recreativos o de conservación (como deportes, pícnic, etc.).  Pueden combinarse con plazas y otros espacios abiertos.</v>
      </c>
      <c r="J8" s="433" t="str">
        <v>Edificios e infraestructuras auxiliares:  casetas técnicas, almacenes, aparcamientos, aparcabicicletas, quioscos, pequeños polideportivos cubiertos, pasarelas, etc.</v>
      </c>
      <c r="K8" s="433" t="str">
        <v>Equipos: componentes de iluminación, vallas, aparatos de aire acondicionado de las instalaciones interiores, equipos electromecánicos para piscinas, etc.</v>
      </c>
      <c r="L8" s="433" t="str">
        <v>Mobiliario urbano: mesas y bancos fijos, fuentes, jardineras, señales y paneles informativos, paradas de autobús dentro de los límites del proyecto, plataformas de observación, etc.</v>
      </c>
      <c r="M8" s="433" t="str">
        <v>Espacios verdes en vías peatonales/ciclables, aceras, calles peatonales y bordes de las carreteras.</v>
      </c>
      <c r="N8" s="433" t="str">
        <v>Parques infantiles e instalaciones deportivas al aire libre (incluidos equipos fitness, campos fútbol y baloncesto, pistas de voleibol, canchas de tenis y pádel, piscinas, etc.).</v>
      </c>
      <c r="O8" s="433" t="str">
        <v>Infraestructuras azules/verdes (incluidos estanques artificiales, aliviaderos biológicos y otras soluciones basadas en la naturaleza).</v>
      </c>
      <c r="P8" s="627"/>
      <c r="Q8" s="388"/>
      <c r="R8" s="388"/>
      <c r="S8" s="388"/>
      <c r="T8" s="91"/>
      <c r="U8" s="8"/>
      <c r="V8" s="8"/>
      <c r="W8" s="8"/>
      <c r="X8" s="8"/>
      <c r="Y8" s="8"/>
    </row>
    <row r="9" spans="1:29" ht="48.95" customHeight="1" x14ac:dyDescent="0.25">
      <c r="A9" s="1056"/>
      <c r="B9" s="223"/>
      <c r="D9" s="706" t="s">
        <v>427</v>
      </c>
      <c r="E9" s="706"/>
      <c r="F9" s="706"/>
      <c r="G9" s="706"/>
      <c r="H9" s="706"/>
      <c r="I9" s="706"/>
      <c r="J9" s="706"/>
      <c r="K9" s="706"/>
      <c r="L9" s="492"/>
      <c r="M9" s="492"/>
      <c r="N9" s="492"/>
      <c r="O9" s="492"/>
      <c r="P9" s="627"/>
      <c r="Q9" s="388"/>
      <c r="R9" s="388"/>
      <c r="S9" s="388"/>
      <c r="T9" s="91"/>
      <c r="U9" s="8"/>
      <c r="V9" s="8"/>
      <c r="W9" s="8"/>
      <c r="X9" s="8"/>
      <c r="Y9" s="8"/>
    </row>
    <row r="10" spans="1:29" ht="48.6" customHeight="1" thickBot="1" x14ac:dyDescent="0.3">
      <c r="A10" s="1056"/>
      <c r="B10" s="224"/>
      <c r="C10" s="225" t="s">
        <v>428</v>
      </c>
      <c r="D10" s="484" t="s">
        <v>429</v>
      </c>
      <c r="E10" s="494" t="e" cm="1">
        <f t="array" ref="E10:G10">TRANSPOSE('Temperature-Step 3'!G12:G14)</f>
        <v>#DIV/0!</v>
      </c>
      <c r="F10" s="494" t="e">
        <v>#DIV/0!</v>
      </c>
      <c r="G10" s="494" t="e">
        <v>#DIV/0!</v>
      </c>
      <c r="H10" s="247" t="e" cm="1">
        <f t="array" ref="H10:O10">TRANSPOSE('Temperature-Step 3'!G15:G22)</f>
        <v>#DIV/0!</v>
      </c>
      <c r="I10" s="247" t="e">
        <v>#DIV/0!</v>
      </c>
      <c r="J10" s="247" t="e">
        <v>#DIV/0!</v>
      </c>
      <c r="K10" s="247" t="e">
        <v>#DIV/0!</v>
      </c>
      <c r="L10" s="247" t="e">
        <v>#DIV/0!</v>
      </c>
      <c r="M10" s="247" t="e">
        <v>#DIV/0!</v>
      </c>
      <c r="N10" s="247" t="e">
        <v>#DIV/0!</v>
      </c>
      <c r="O10" s="247" t="e">
        <v>#DIV/0!</v>
      </c>
      <c r="P10" s="400"/>
      <c r="Q10" s="400"/>
      <c r="R10" s="400"/>
      <c r="S10" s="400"/>
      <c r="T10" s="91"/>
      <c r="U10" s="23" t="s">
        <v>271</v>
      </c>
      <c r="V10" s="23"/>
      <c r="W10" s="23"/>
      <c r="X10" s="23"/>
      <c r="Y10" s="23"/>
      <c r="Z10" s="200"/>
      <c r="AA10" s="200"/>
      <c r="AB10" s="200"/>
      <c r="AC10" s="200"/>
    </row>
    <row r="11" spans="1:29" ht="43.5" customHeight="1" x14ac:dyDescent="0.25">
      <c r="A11" s="1056"/>
      <c r="B11" s="226"/>
      <c r="C11" s="89" t="s">
        <v>273</v>
      </c>
      <c r="D11" s="246" t="s">
        <v>430</v>
      </c>
      <c r="E11" s="246"/>
      <c r="F11" s="246"/>
      <c r="G11" s="246"/>
      <c r="H11" s="248"/>
      <c r="I11" s="248"/>
      <c r="J11" s="248"/>
      <c r="K11" s="248"/>
      <c r="L11" s="248"/>
      <c r="M11" s="248"/>
      <c r="N11" s="248"/>
      <c r="O11" s="248"/>
      <c r="P11" s="8"/>
      <c r="Q11" s="8"/>
      <c r="R11" s="8"/>
      <c r="S11" s="8"/>
      <c r="U11" s="23"/>
      <c r="V11" s="23"/>
      <c r="W11" s="23"/>
      <c r="X11" s="23"/>
      <c r="Y11" s="23"/>
      <c r="Z11" s="200"/>
      <c r="AA11" s="200"/>
      <c r="AB11" s="200"/>
      <c r="AC11" s="200"/>
    </row>
    <row r="12" spans="1:29" ht="23.45" customHeight="1" x14ac:dyDescent="0.25">
      <c r="A12" s="1087"/>
      <c r="C12" s="89"/>
      <c r="D12" s="518" t="s">
        <v>275</v>
      </c>
      <c r="E12" s="519"/>
      <c r="F12" s="519"/>
      <c r="G12" s="519"/>
      <c r="H12" s="520"/>
      <c r="I12" s="520"/>
      <c r="J12" s="520"/>
      <c r="K12" s="520"/>
      <c r="L12" s="520"/>
      <c r="M12" s="520"/>
      <c r="N12" s="520"/>
      <c r="O12" s="520"/>
      <c r="U12" s="23"/>
      <c r="V12" s="23"/>
      <c r="W12" s="23"/>
      <c r="X12" s="23"/>
      <c r="Y12" s="23"/>
      <c r="Z12" s="200"/>
      <c r="AA12" s="200"/>
      <c r="AB12" s="200"/>
      <c r="AC12" s="200"/>
    </row>
    <row r="13" spans="1:29" ht="30" customHeight="1" x14ac:dyDescent="0.25">
      <c r="A13" s="1057"/>
      <c r="B13" s="227"/>
      <c r="D13" s="924" t="s">
        <v>276</v>
      </c>
      <c r="E13" s="506"/>
      <c r="F13" s="507"/>
      <c r="G13" s="507"/>
      <c r="H13" s="508"/>
      <c r="I13" s="508"/>
      <c r="J13" s="508"/>
      <c r="K13" s="508"/>
      <c r="L13" s="508"/>
      <c r="M13" s="508"/>
      <c r="N13" s="498"/>
      <c r="O13" s="499"/>
      <c r="P13" s="710"/>
      <c r="Q13" s="710"/>
      <c r="R13" s="710"/>
      <c r="S13" s="710"/>
      <c r="U13" s="23"/>
      <c r="V13" s="23"/>
      <c r="W13" s="23"/>
      <c r="X13" s="23"/>
      <c r="Y13" s="23"/>
      <c r="Z13" s="200"/>
      <c r="AA13" s="200"/>
      <c r="AB13" s="200"/>
      <c r="AC13" s="200"/>
    </row>
    <row r="14" spans="1:29" ht="30" customHeight="1" x14ac:dyDescent="0.25">
      <c r="A14" s="1057"/>
      <c r="B14" s="224"/>
      <c r="D14" s="924" t="s">
        <v>276</v>
      </c>
      <c r="E14" s="509"/>
      <c r="F14" s="510"/>
      <c r="G14" s="510"/>
      <c r="H14" s="511"/>
      <c r="I14" s="511"/>
      <c r="J14" s="511"/>
      <c r="K14" s="511"/>
      <c r="L14" s="511"/>
      <c r="M14" s="511"/>
      <c r="N14" s="500"/>
      <c r="O14" s="501"/>
      <c r="P14" s="710"/>
      <c r="Q14" s="710"/>
      <c r="R14" s="710"/>
      <c r="S14" s="710"/>
      <c r="U14" s="23"/>
      <c r="V14" s="23"/>
      <c r="W14" s="23"/>
      <c r="X14" s="23"/>
      <c r="Y14" s="23"/>
      <c r="Z14" s="200"/>
      <c r="AA14" s="200"/>
      <c r="AB14" s="200"/>
      <c r="AC14" s="200"/>
    </row>
    <row r="15" spans="1:29" ht="30" customHeight="1" x14ac:dyDescent="0.25">
      <c r="A15" s="1057"/>
      <c r="B15" s="228"/>
      <c r="D15" s="924" t="s">
        <v>276</v>
      </c>
      <c r="E15" s="509"/>
      <c r="F15" s="510"/>
      <c r="G15" s="510"/>
      <c r="H15" s="511"/>
      <c r="I15" s="511"/>
      <c r="J15" s="511"/>
      <c r="K15" s="511"/>
      <c r="L15" s="511"/>
      <c r="M15" s="511"/>
      <c r="N15" s="500"/>
      <c r="O15" s="500"/>
      <c r="P15" s="710"/>
      <c r="Q15" s="710"/>
      <c r="R15" s="710"/>
      <c r="S15" s="710"/>
      <c r="U15" s="23"/>
      <c r="V15" s="23"/>
      <c r="W15" s="23"/>
      <c r="X15" s="23"/>
      <c r="Y15" s="23"/>
      <c r="Z15" s="200"/>
      <c r="AA15" s="200"/>
      <c r="AB15" s="200"/>
      <c r="AC15" s="200"/>
    </row>
    <row r="16" spans="1:29" ht="30" customHeight="1" x14ac:dyDescent="0.25">
      <c r="A16" s="1057"/>
      <c r="B16" s="228"/>
      <c r="D16" s="924" t="s">
        <v>276</v>
      </c>
      <c r="E16" s="509"/>
      <c r="F16" s="510"/>
      <c r="G16" s="510"/>
      <c r="H16" s="511"/>
      <c r="I16" s="511"/>
      <c r="J16" s="511"/>
      <c r="K16" s="511"/>
      <c r="L16" s="511"/>
      <c r="M16" s="511"/>
      <c r="N16" s="500"/>
      <c r="O16" s="500"/>
      <c r="P16" s="710"/>
      <c r="Q16" s="710"/>
      <c r="R16" s="710"/>
      <c r="S16" s="710"/>
      <c r="U16" s="23"/>
      <c r="V16" s="23"/>
      <c r="W16" s="23"/>
      <c r="X16" s="23"/>
      <c r="Y16" s="23"/>
      <c r="Z16" s="200"/>
      <c r="AA16" s="200"/>
      <c r="AB16" s="200"/>
      <c r="AC16" s="200"/>
    </row>
    <row r="17" spans="1:34" ht="30" customHeight="1" x14ac:dyDescent="0.25">
      <c r="A17" s="1057"/>
      <c r="B17" s="228"/>
      <c r="D17" s="924" t="s">
        <v>276</v>
      </c>
      <c r="E17" s="509"/>
      <c r="F17" s="510"/>
      <c r="G17" s="510"/>
      <c r="H17" s="511"/>
      <c r="I17" s="511"/>
      <c r="J17" s="511"/>
      <c r="K17" s="511"/>
      <c r="L17" s="511"/>
      <c r="M17" s="511"/>
      <c r="N17" s="500"/>
      <c r="O17" s="500"/>
      <c r="P17" s="710"/>
      <c r="Q17" s="808"/>
      <c r="R17" s="808"/>
      <c r="S17" s="808"/>
      <c r="T17" s="200"/>
      <c r="U17" s="23"/>
      <c r="V17" s="23"/>
      <c r="W17" s="23"/>
      <c r="X17" s="23"/>
      <c r="Y17" s="23"/>
      <c r="Z17" s="200"/>
      <c r="AA17" s="200"/>
      <c r="AB17" s="200"/>
      <c r="AC17" s="200"/>
    </row>
    <row r="18" spans="1:34" ht="30" customHeight="1" x14ac:dyDescent="0.25">
      <c r="A18" s="1057"/>
      <c r="B18" s="228"/>
      <c r="D18" s="924" t="s">
        <v>276</v>
      </c>
      <c r="E18" s="509"/>
      <c r="F18" s="510"/>
      <c r="G18" s="510"/>
      <c r="H18" s="511"/>
      <c r="I18" s="511"/>
      <c r="J18" s="511"/>
      <c r="K18" s="511"/>
      <c r="L18" s="511"/>
      <c r="M18" s="511"/>
      <c r="N18" s="500"/>
      <c r="O18" s="500"/>
      <c r="P18" s="710"/>
      <c r="Q18" s="822"/>
      <c r="R18" s="822"/>
      <c r="S18" s="822"/>
      <c r="T18" s="823"/>
      <c r="U18" s="824"/>
      <c r="V18" s="824"/>
      <c r="W18" s="824"/>
      <c r="X18" s="824"/>
      <c r="Y18" s="824"/>
      <c r="Z18" s="823"/>
      <c r="AA18" s="823"/>
      <c r="AB18" s="823"/>
      <c r="AC18" s="200"/>
    </row>
    <row r="19" spans="1:34" ht="30" customHeight="1" x14ac:dyDescent="0.25">
      <c r="A19" s="1057"/>
      <c r="B19" s="228"/>
      <c r="D19" s="924" t="s">
        <v>276</v>
      </c>
      <c r="E19" s="509"/>
      <c r="F19" s="510"/>
      <c r="G19" s="510"/>
      <c r="H19" s="511"/>
      <c r="I19" s="511"/>
      <c r="J19" s="511"/>
      <c r="K19" s="511"/>
      <c r="L19" s="511"/>
      <c r="M19" s="511"/>
      <c r="N19" s="500"/>
      <c r="O19" s="500"/>
      <c r="P19" s="710"/>
      <c r="Q19" s="822"/>
      <c r="R19" s="822"/>
      <c r="S19" s="822"/>
      <c r="T19" s="823"/>
      <c r="U19" s="824"/>
      <c r="V19" s="824"/>
      <c r="W19" s="824"/>
      <c r="X19" s="824"/>
      <c r="Y19" s="824"/>
      <c r="Z19" s="823"/>
      <c r="AA19" s="823"/>
      <c r="AB19" s="823"/>
      <c r="AC19" s="200"/>
    </row>
    <row r="20" spans="1:34" ht="30" customHeight="1" x14ac:dyDescent="0.25">
      <c r="A20" s="1057"/>
      <c r="B20" s="228"/>
      <c r="D20" s="924" t="s">
        <v>276</v>
      </c>
      <c r="E20" s="509"/>
      <c r="F20" s="510"/>
      <c r="G20" s="510"/>
      <c r="H20" s="511"/>
      <c r="I20" s="511"/>
      <c r="J20" s="511"/>
      <c r="K20" s="511"/>
      <c r="L20" s="511"/>
      <c r="M20" s="511"/>
      <c r="N20" s="500"/>
      <c r="O20" s="500"/>
      <c r="P20" s="710"/>
      <c r="Q20" s="822"/>
      <c r="R20" s="822"/>
      <c r="S20" s="822"/>
      <c r="T20" s="823"/>
      <c r="U20" s="824"/>
      <c r="V20" s="824"/>
      <c r="W20" s="824"/>
      <c r="X20" s="824"/>
      <c r="Y20" s="824"/>
      <c r="Z20" s="823"/>
      <c r="AA20" s="823"/>
      <c r="AB20" s="823"/>
      <c r="AC20" s="200"/>
    </row>
    <row r="21" spans="1:34" ht="30" customHeight="1" x14ac:dyDescent="0.25">
      <c r="A21" s="1057"/>
      <c r="B21" s="228"/>
      <c r="D21" s="924" t="s">
        <v>276</v>
      </c>
      <c r="E21" s="509"/>
      <c r="F21" s="510"/>
      <c r="G21" s="510"/>
      <c r="H21" s="511"/>
      <c r="I21" s="511"/>
      <c r="J21" s="511"/>
      <c r="K21" s="511"/>
      <c r="L21" s="511"/>
      <c r="M21" s="511"/>
      <c r="N21" s="500"/>
      <c r="O21" s="500"/>
      <c r="P21" s="710"/>
      <c r="Q21" s="822"/>
      <c r="R21" s="822"/>
      <c r="S21" s="822"/>
      <c r="T21" s="823"/>
      <c r="U21" s="23"/>
      <c r="V21" s="200"/>
      <c r="W21" s="200"/>
      <c r="X21" s="200"/>
      <c r="Y21" s="23"/>
      <c r="Z21" s="823"/>
      <c r="AA21" s="823"/>
      <c r="AB21" s="823"/>
      <c r="AC21" s="200"/>
    </row>
    <row r="22" spans="1:34" ht="30" customHeight="1" thickBot="1" x14ac:dyDescent="0.3">
      <c r="A22" s="1057"/>
      <c r="B22" s="228"/>
      <c r="D22" s="925" t="s">
        <v>276</v>
      </c>
      <c r="E22" s="512"/>
      <c r="F22" s="513"/>
      <c r="G22" s="513"/>
      <c r="H22" s="514"/>
      <c r="I22" s="514"/>
      <c r="J22" s="514"/>
      <c r="K22" s="514"/>
      <c r="L22" s="514"/>
      <c r="M22" s="514"/>
      <c r="N22" s="514"/>
      <c r="O22" s="514"/>
      <c r="P22" s="710"/>
      <c r="Q22" s="822"/>
      <c r="R22" s="822"/>
      <c r="S22" s="822"/>
      <c r="T22" s="823"/>
      <c r="U22" s="828"/>
      <c r="V22" s="828"/>
      <c r="W22" s="828" t="s">
        <v>776</v>
      </c>
      <c r="X22" s="828" t="s">
        <v>777</v>
      </c>
      <c r="Y22" s="23"/>
      <c r="Z22" s="823"/>
      <c r="AA22" s="823"/>
      <c r="AB22" s="823"/>
      <c r="AC22" s="200"/>
    </row>
    <row r="23" spans="1:34" ht="23.45" customHeight="1" x14ac:dyDescent="0.4">
      <c r="A23" s="1057"/>
      <c r="B23" s="227"/>
      <c r="C23" s="61" t="s">
        <v>277</v>
      </c>
      <c r="D23" s="229" t="s">
        <v>278</v>
      </c>
      <c r="E23" s="1079"/>
      <c r="F23" s="1079"/>
      <c r="G23" s="1079"/>
      <c r="H23" s="1079"/>
      <c r="I23" s="1079"/>
      <c r="J23" s="1079"/>
      <c r="K23" s="1079"/>
      <c r="L23" s="1079"/>
      <c r="M23" s="1079"/>
      <c r="N23" s="1079"/>
      <c r="O23" s="1079"/>
      <c r="P23" s="125"/>
      <c r="Q23" s="1164"/>
      <c r="R23" s="1164"/>
      <c r="S23" s="1164"/>
      <c r="T23" s="1164"/>
      <c r="U23" s="828"/>
      <c r="V23" s="828"/>
      <c r="W23" s="960" t="str" cm="1">
        <f t="array" ref="W23">IF(MAX(V24:V26)=0,"N/A",INDEX(U24:U26,W24,1))</f>
        <v>N/A</v>
      </c>
      <c r="X23" s="828"/>
      <c r="Y23" s="960" t="str" cm="1">
        <f t="array" ref="Y23">IF(MAX(X24:X26)=0,"N/A",INDEX(U24:U26,Y24,1))</f>
        <v>N/A</v>
      </c>
      <c r="Z23" s="823"/>
      <c r="AA23" s="823"/>
      <c r="AB23" s="823"/>
      <c r="AC23" s="200"/>
      <c r="AD23" s="200"/>
      <c r="AE23" s="200"/>
      <c r="AF23" s="200"/>
      <c r="AG23" s="200"/>
      <c r="AH23" s="200"/>
    </row>
    <row r="24" spans="1:34" ht="39.6" customHeight="1" thickBot="1" x14ac:dyDescent="0.3">
      <c r="A24" s="1057"/>
      <c r="B24" s="227"/>
      <c r="C24" s="61"/>
      <c r="D24" s="517" t="s">
        <v>279</v>
      </c>
      <c r="E24" s="1080"/>
      <c r="F24" s="1080"/>
      <c r="G24" s="1080"/>
      <c r="H24" s="1080"/>
      <c r="I24" s="1080"/>
      <c r="J24" s="1080"/>
      <c r="K24" s="1080"/>
      <c r="L24" s="1080"/>
      <c r="M24" s="1080"/>
      <c r="N24" s="1080"/>
      <c r="O24" s="1080"/>
      <c r="P24" s="125"/>
      <c r="Q24" s="823"/>
      <c r="R24" s="927"/>
      <c r="S24" s="928"/>
      <c r="T24" s="823"/>
      <c r="U24" s="958" t="s">
        <v>271</v>
      </c>
      <c r="V24" s="958">
        <f>COUNTIF(H25:O25,U24)</f>
        <v>0</v>
      </c>
      <c r="W24" s="959">
        <f>MATCH(MAX(V24:V26),V24:V26,0)</f>
        <v>1</v>
      </c>
      <c r="X24" s="958">
        <f>COUNTIF(E25:G25,U24)</f>
        <v>0</v>
      </c>
      <c r="Y24" s="959">
        <f>MATCH(MAX(X24:X26),X24:X26,0)</f>
        <v>1</v>
      </c>
      <c r="Z24" s="823"/>
      <c r="AA24" s="823"/>
      <c r="AB24" s="823"/>
      <c r="AC24" s="200"/>
      <c r="AD24" s="200"/>
      <c r="AE24" s="200"/>
      <c r="AF24" s="200"/>
      <c r="AG24" s="200"/>
      <c r="AH24" s="200"/>
    </row>
    <row r="25" spans="1:34" ht="48" customHeight="1" thickBot="1" x14ac:dyDescent="0.3">
      <c r="A25" s="1057"/>
      <c r="B25" s="230"/>
      <c r="C25" s="156" t="s">
        <v>431</v>
      </c>
      <c r="D25" s="249" t="s">
        <v>432</v>
      </c>
      <c r="E25" s="497" t="e">
        <f t="shared" ref="E25:O25" si="0">IF(E10="N/A","N/A",IF(E10=0,0,IF(E23=0,E10,IF(E23="Alto","Bajo",IF(E10="Alto","Medio","Bajo")))))</f>
        <v>#DIV/0!</v>
      </c>
      <c r="F25" s="497" t="e">
        <f t="shared" si="0"/>
        <v>#DIV/0!</v>
      </c>
      <c r="G25" s="497" t="e">
        <f t="shared" si="0"/>
        <v>#DIV/0!</v>
      </c>
      <c r="H25" s="497" t="e">
        <f t="shared" si="0"/>
        <v>#DIV/0!</v>
      </c>
      <c r="I25" s="497" t="e">
        <f t="shared" si="0"/>
        <v>#DIV/0!</v>
      </c>
      <c r="J25" s="497" t="e">
        <f t="shared" si="0"/>
        <v>#DIV/0!</v>
      </c>
      <c r="K25" s="497" t="e">
        <f t="shared" si="0"/>
        <v>#DIV/0!</v>
      </c>
      <c r="L25" s="497" t="e">
        <f t="shared" si="0"/>
        <v>#DIV/0!</v>
      </c>
      <c r="M25" s="497" t="e">
        <f t="shared" si="0"/>
        <v>#DIV/0!</v>
      </c>
      <c r="N25" s="497" t="e">
        <f t="shared" si="0"/>
        <v>#DIV/0!</v>
      </c>
      <c r="O25" s="497" t="e">
        <f t="shared" si="0"/>
        <v>#DIV/0!</v>
      </c>
      <c r="P25" s="711"/>
      <c r="Q25" s="1103"/>
      <c r="R25" s="1103"/>
      <c r="S25" s="1103"/>
      <c r="T25" s="1103"/>
      <c r="U25" s="958" t="s">
        <v>285</v>
      </c>
      <c r="V25" s="958">
        <f>COUNTIF(H25:O25,U25)</f>
        <v>0</v>
      </c>
      <c r="W25" s="958"/>
      <c r="X25" s="958">
        <f>COUNTIF(E25:G25,U25)</f>
        <v>0</v>
      </c>
      <c r="Y25" s="958"/>
      <c r="Z25" s="823"/>
      <c r="AA25" s="823"/>
      <c r="AB25" s="823"/>
      <c r="AC25" s="200"/>
      <c r="AD25" s="200"/>
      <c r="AE25" s="200"/>
      <c r="AF25" s="200"/>
      <c r="AG25" s="200"/>
      <c r="AH25" s="200"/>
    </row>
    <row r="26" spans="1:34" ht="30" customHeight="1" thickBot="1" x14ac:dyDescent="0.3">
      <c r="A26" s="1057"/>
      <c r="B26" s="230"/>
      <c r="C26" s="156"/>
      <c r="D26" s="484"/>
      <c r="E26" s="766"/>
      <c r="F26" s="766"/>
      <c r="G26" s="766"/>
      <c r="H26" s="766"/>
      <c r="I26" s="766"/>
      <c r="J26" s="766"/>
      <c r="K26" s="766"/>
      <c r="L26" s="766"/>
      <c r="M26" s="766"/>
      <c r="N26" s="766"/>
      <c r="O26" s="766"/>
      <c r="P26" s="711"/>
      <c r="Q26" s="1088"/>
      <c r="R26" s="1088"/>
      <c r="S26" s="1088"/>
      <c r="T26" s="1088"/>
      <c r="U26" s="958" t="s">
        <v>287</v>
      </c>
      <c r="V26" s="958">
        <f>COUNTIF(H25:O25,U26)</f>
        <v>0</v>
      </c>
      <c r="W26" s="828"/>
      <c r="X26" s="958">
        <f>COUNTIF(E25:G25,U26)</f>
        <v>0</v>
      </c>
      <c r="Y26" s="828"/>
      <c r="Z26" s="823"/>
      <c r="AA26" s="823"/>
      <c r="AB26" s="823"/>
      <c r="AC26" s="200"/>
      <c r="AD26" s="200"/>
      <c r="AE26" s="200"/>
      <c r="AF26" s="200"/>
      <c r="AG26" s="200"/>
      <c r="AH26" s="200"/>
    </row>
    <row r="27" spans="1:34" ht="30" customHeight="1" thickBot="1" x14ac:dyDescent="0.3">
      <c r="A27" s="1057"/>
      <c r="B27" s="231"/>
      <c r="C27" s="61"/>
      <c r="D27" s="491" t="s">
        <v>433</v>
      </c>
      <c r="E27" s="485"/>
      <c r="F27" s="485"/>
      <c r="G27" s="485"/>
      <c r="H27" s="485"/>
      <c r="I27" s="485"/>
      <c r="J27" s="485"/>
      <c r="K27" s="485"/>
      <c r="L27" s="485"/>
      <c r="M27" s="485"/>
      <c r="N27" s="485"/>
      <c r="O27" s="485"/>
      <c r="P27" s="712"/>
      <c r="Q27" s="1088"/>
      <c r="R27" s="1088"/>
      <c r="S27" s="1088"/>
      <c r="T27" s="1088"/>
      <c r="U27" s="828"/>
      <c r="V27" s="958"/>
      <c r="W27" s="958"/>
      <c r="X27" s="828"/>
      <c r="Y27" s="200"/>
      <c r="Z27" s="823"/>
      <c r="AA27" s="823"/>
      <c r="AB27" s="823"/>
      <c r="AC27" s="200"/>
      <c r="AD27" s="200"/>
      <c r="AE27" s="200"/>
      <c r="AF27" s="200"/>
      <c r="AG27" s="200"/>
      <c r="AH27" s="200"/>
    </row>
    <row r="28" spans="1:34" ht="47.45" customHeight="1" thickBot="1" x14ac:dyDescent="0.3">
      <c r="A28" s="64"/>
      <c r="B28" s="231"/>
      <c r="C28" s="225" t="s">
        <v>286</v>
      </c>
      <c r="D28" s="246" t="s">
        <v>434</v>
      </c>
      <c r="E28" s="711" t="e" cm="1">
        <f t="array" ref="E28:G28">TRANSPOSE('Temperature-Step 3'!L12:L14)</f>
        <v>#DIV/0!</v>
      </c>
      <c r="F28" s="711" t="e">
        <v>#DIV/0!</v>
      </c>
      <c r="G28" s="711" t="e">
        <v>#DIV/0!</v>
      </c>
      <c r="H28" s="711" t="e" cm="1">
        <f t="array" ref="H28:O28">TRANSPOSE('Temperature-Step 3'!L15:L22)</f>
        <v>#DIV/0!</v>
      </c>
      <c r="I28" s="711" t="e">
        <v>#DIV/0!</v>
      </c>
      <c r="J28" s="711" t="e">
        <v>#DIV/0!</v>
      </c>
      <c r="K28" s="711" t="e">
        <v>#DIV/0!</v>
      </c>
      <c r="L28" s="711" t="e">
        <v>#DIV/0!</v>
      </c>
      <c r="M28" s="711" t="e">
        <v>#DIV/0!</v>
      </c>
      <c r="N28" s="711" t="e">
        <v>#DIV/0!</v>
      </c>
      <c r="O28" s="711" t="e">
        <v>#DIV/0!</v>
      </c>
      <c r="P28" s="713"/>
      <c r="Q28" s="1092"/>
      <c r="R28" s="1092"/>
      <c r="S28" s="1092"/>
      <c r="T28" s="1092"/>
      <c r="U28" s="958"/>
      <c r="V28" s="958"/>
      <c r="W28" s="828"/>
      <c r="X28" s="828"/>
      <c r="Y28" s="200"/>
      <c r="Z28" s="823"/>
      <c r="AA28" s="823"/>
      <c r="AB28" s="823"/>
      <c r="AC28" s="200"/>
      <c r="AD28" s="200"/>
      <c r="AE28" s="200"/>
      <c r="AF28" s="200"/>
      <c r="AG28" s="200"/>
      <c r="AH28" s="200"/>
    </row>
    <row r="29" spans="1:34" ht="29.1" customHeight="1" x14ac:dyDescent="0.25">
      <c r="A29" s="64"/>
      <c r="B29" s="231"/>
      <c r="C29" s="225" t="s">
        <v>288</v>
      </c>
      <c r="D29" s="246" t="s">
        <v>435</v>
      </c>
      <c r="E29" s="486"/>
      <c r="F29" s="486"/>
      <c r="G29" s="486"/>
      <c r="H29" s="486"/>
      <c r="I29" s="486"/>
      <c r="J29" s="486"/>
      <c r="K29" s="486"/>
      <c r="L29" s="486"/>
      <c r="M29" s="486"/>
      <c r="N29" s="486"/>
      <c r="O29" s="486"/>
      <c r="P29" s="712"/>
      <c r="Q29" s="930"/>
      <c r="R29" s="930"/>
      <c r="S29" s="824"/>
      <c r="T29" s="824"/>
      <c r="U29" s="823"/>
      <c r="V29" s="823"/>
      <c r="W29" s="823"/>
      <c r="X29" s="823"/>
      <c r="Y29" s="823"/>
      <c r="Z29" s="823"/>
      <c r="AA29" s="823"/>
      <c r="AB29" s="823"/>
      <c r="AC29" s="200"/>
      <c r="AD29" s="200"/>
      <c r="AE29" s="200"/>
      <c r="AF29" s="200"/>
      <c r="AG29" s="200"/>
      <c r="AH29" s="200"/>
    </row>
    <row r="30" spans="1:34" ht="23.45" customHeight="1" x14ac:dyDescent="0.25">
      <c r="A30" s="64"/>
      <c r="C30" s="89"/>
      <c r="D30" s="518" t="s">
        <v>275</v>
      </c>
      <c r="E30" s="519"/>
      <c r="F30" s="519"/>
      <c r="G30" s="519"/>
      <c r="H30" s="520"/>
      <c r="I30" s="520"/>
      <c r="J30" s="520"/>
      <c r="K30" s="520"/>
      <c r="L30" s="520"/>
      <c r="M30" s="520"/>
      <c r="N30" s="520"/>
      <c r="O30" s="520"/>
      <c r="Q30" s="823"/>
      <c r="R30" s="823"/>
      <c r="S30" s="823"/>
      <c r="T30" s="823"/>
      <c r="U30" s="824"/>
      <c r="V30" s="824"/>
      <c r="W30" s="824"/>
      <c r="X30" s="824"/>
      <c r="Y30" s="824"/>
      <c r="Z30" s="823"/>
      <c r="AA30" s="823"/>
      <c r="AB30" s="823"/>
      <c r="AC30" s="200"/>
      <c r="AD30" s="200"/>
      <c r="AE30" s="200"/>
      <c r="AF30" s="200"/>
      <c r="AG30" s="200"/>
      <c r="AH30" s="200"/>
    </row>
    <row r="31" spans="1:34" ht="30" customHeight="1" x14ac:dyDescent="0.25">
      <c r="A31" s="64"/>
      <c r="B31" s="231"/>
      <c r="C31" s="61"/>
      <c r="D31" s="924" t="s">
        <v>276</v>
      </c>
      <c r="E31" s="506"/>
      <c r="F31" s="507"/>
      <c r="G31" s="507"/>
      <c r="H31" s="508"/>
      <c r="I31" s="508"/>
      <c r="J31" s="508"/>
      <c r="K31" s="508"/>
      <c r="L31" s="508"/>
      <c r="M31" s="508"/>
      <c r="N31" s="498"/>
      <c r="O31" s="499"/>
      <c r="P31" s="710"/>
      <c r="Q31" s="808"/>
      <c r="R31" s="808"/>
      <c r="S31" s="808"/>
      <c r="T31" s="23"/>
      <c r="U31" s="23"/>
      <c r="V31" s="200"/>
      <c r="W31" s="200"/>
      <c r="X31" s="200"/>
      <c r="Y31" s="200"/>
      <c r="Z31" s="823"/>
      <c r="AA31" s="823"/>
      <c r="AB31" s="823"/>
      <c r="AC31" s="200"/>
      <c r="AD31" s="200"/>
      <c r="AE31" s="200"/>
      <c r="AF31" s="200"/>
      <c r="AG31" s="200"/>
      <c r="AH31" s="200"/>
    </row>
    <row r="32" spans="1:34" ht="30" customHeight="1" x14ac:dyDescent="0.25">
      <c r="A32" s="64"/>
      <c r="B32" s="231"/>
      <c r="C32" s="61"/>
      <c r="D32" s="924" t="s">
        <v>276</v>
      </c>
      <c r="E32" s="515"/>
      <c r="F32" s="510"/>
      <c r="G32" s="510"/>
      <c r="H32" s="511"/>
      <c r="I32" s="511"/>
      <c r="J32" s="511"/>
      <c r="K32" s="511"/>
      <c r="L32" s="511"/>
      <c r="M32" s="511"/>
      <c r="N32" s="502"/>
      <c r="O32" s="503"/>
      <c r="P32" s="710"/>
      <c r="Q32" s="808"/>
      <c r="R32" s="808"/>
      <c r="S32" s="808"/>
      <c r="T32" s="23"/>
      <c r="U32" s="824"/>
      <c r="V32" s="823"/>
      <c r="W32" s="823"/>
      <c r="X32" s="823"/>
      <c r="Y32" s="823"/>
      <c r="Z32" s="823"/>
      <c r="AA32" s="823"/>
      <c r="AB32" s="823"/>
      <c r="AC32" s="200"/>
      <c r="AD32" s="200"/>
      <c r="AE32" s="200"/>
      <c r="AF32" s="200"/>
      <c r="AG32" s="200"/>
      <c r="AH32" s="200"/>
    </row>
    <row r="33" spans="1:34" ht="30" customHeight="1" x14ac:dyDescent="0.25">
      <c r="A33" s="64"/>
      <c r="B33" s="231"/>
      <c r="C33" s="61"/>
      <c r="D33" s="924" t="s">
        <v>276</v>
      </c>
      <c r="E33" s="515"/>
      <c r="F33" s="510"/>
      <c r="G33" s="510"/>
      <c r="H33" s="511"/>
      <c r="I33" s="511"/>
      <c r="J33" s="511"/>
      <c r="K33" s="511"/>
      <c r="L33" s="511"/>
      <c r="M33" s="511"/>
      <c r="N33" s="502"/>
      <c r="O33" s="503"/>
      <c r="P33" s="710"/>
      <c r="Q33" s="808"/>
      <c r="R33" s="808"/>
      <c r="S33" s="808"/>
      <c r="T33" s="23"/>
      <c r="U33" s="824"/>
      <c r="V33" s="823"/>
      <c r="W33" s="823"/>
      <c r="X33" s="823"/>
      <c r="Y33" s="823"/>
      <c r="Z33" s="823"/>
      <c r="AA33" s="823"/>
      <c r="AB33" s="823"/>
      <c r="AC33" s="200"/>
      <c r="AD33" s="200"/>
      <c r="AE33" s="200"/>
      <c r="AF33" s="200"/>
      <c r="AG33" s="200"/>
      <c r="AH33" s="200"/>
    </row>
    <row r="34" spans="1:34" ht="30" customHeight="1" x14ac:dyDescent="0.25">
      <c r="A34" s="64"/>
      <c r="B34" s="231"/>
      <c r="C34" s="61"/>
      <c r="D34" s="924" t="s">
        <v>276</v>
      </c>
      <c r="E34" s="515"/>
      <c r="F34" s="510"/>
      <c r="G34" s="510"/>
      <c r="H34" s="511"/>
      <c r="I34" s="511"/>
      <c r="J34" s="511"/>
      <c r="K34" s="511"/>
      <c r="L34" s="511"/>
      <c r="M34" s="511"/>
      <c r="N34" s="502"/>
      <c r="O34" s="503"/>
      <c r="P34" s="710"/>
      <c r="Q34" s="808"/>
      <c r="R34" s="808"/>
      <c r="S34" s="808"/>
      <c r="T34" s="23"/>
      <c r="U34" s="824"/>
      <c r="V34" s="823"/>
      <c r="W34" s="823"/>
      <c r="X34" s="823"/>
      <c r="Y34" s="823"/>
      <c r="Z34" s="823"/>
      <c r="AA34" s="823"/>
      <c r="AB34" s="823"/>
      <c r="AC34" s="200"/>
      <c r="AD34" s="200"/>
      <c r="AE34" s="200"/>
      <c r="AF34" s="200"/>
      <c r="AG34" s="200"/>
      <c r="AH34" s="200"/>
    </row>
    <row r="35" spans="1:34" ht="30" customHeight="1" x14ac:dyDescent="0.25">
      <c r="A35" s="64"/>
      <c r="B35" s="231"/>
      <c r="C35" s="61"/>
      <c r="D35" s="924" t="s">
        <v>276</v>
      </c>
      <c r="E35" s="515"/>
      <c r="F35" s="510"/>
      <c r="G35" s="510"/>
      <c r="H35" s="511"/>
      <c r="I35" s="511"/>
      <c r="J35" s="511"/>
      <c r="K35" s="511"/>
      <c r="L35" s="511"/>
      <c r="M35" s="511"/>
      <c r="N35" s="502"/>
      <c r="O35" s="503"/>
      <c r="P35" s="710"/>
      <c r="Q35" s="808"/>
      <c r="R35" s="808"/>
      <c r="S35" s="808"/>
      <c r="T35" s="23"/>
      <c r="U35" s="824"/>
      <c r="V35" s="823"/>
      <c r="W35" s="823"/>
      <c r="X35" s="823"/>
      <c r="Y35" s="823"/>
      <c r="Z35" s="823"/>
      <c r="AA35" s="823"/>
      <c r="AB35" s="823"/>
      <c r="AC35" s="200"/>
      <c r="AD35" s="200"/>
      <c r="AE35" s="200"/>
      <c r="AF35" s="200"/>
      <c r="AG35" s="200"/>
      <c r="AH35" s="200"/>
    </row>
    <row r="36" spans="1:34" ht="30" customHeight="1" x14ac:dyDescent="0.25">
      <c r="A36" s="64"/>
      <c r="B36" s="231"/>
      <c r="C36" s="61"/>
      <c r="D36" s="924" t="s">
        <v>276</v>
      </c>
      <c r="E36" s="515"/>
      <c r="F36" s="510"/>
      <c r="G36" s="510"/>
      <c r="H36" s="511"/>
      <c r="I36" s="511"/>
      <c r="J36" s="511"/>
      <c r="K36" s="511"/>
      <c r="L36" s="511"/>
      <c r="M36" s="511"/>
      <c r="N36" s="502"/>
      <c r="O36" s="503"/>
      <c r="P36" s="710"/>
      <c r="Q36" s="808"/>
      <c r="R36" s="808"/>
      <c r="S36" s="808"/>
      <c r="T36" s="23"/>
      <c r="U36" s="824"/>
      <c r="V36" s="823"/>
      <c r="W36" s="823"/>
      <c r="X36" s="823"/>
      <c r="Y36" s="823"/>
      <c r="Z36" s="823"/>
      <c r="AA36" s="823"/>
      <c r="AB36" s="823"/>
      <c r="AC36" s="200"/>
      <c r="AD36" s="200"/>
      <c r="AE36" s="200"/>
      <c r="AF36" s="200"/>
      <c r="AG36" s="200"/>
      <c r="AH36" s="200"/>
    </row>
    <row r="37" spans="1:34" ht="30" customHeight="1" x14ac:dyDescent="0.25">
      <c r="A37" s="64"/>
      <c r="B37" s="231"/>
      <c r="C37" s="61"/>
      <c r="D37" s="924" t="s">
        <v>276</v>
      </c>
      <c r="E37" s="515"/>
      <c r="F37" s="510"/>
      <c r="G37" s="510"/>
      <c r="H37" s="511"/>
      <c r="I37" s="511"/>
      <c r="J37" s="511"/>
      <c r="K37" s="511"/>
      <c r="L37" s="511"/>
      <c r="M37" s="511"/>
      <c r="N37" s="502"/>
      <c r="O37" s="503"/>
      <c r="P37" s="710"/>
      <c r="Q37" s="808"/>
      <c r="R37" s="808"/>
      <c r="S37" s="808"/>
      <c r="T37" s="23"/>
      <c r="U37" s="824"/>
      <c r="V37" s="823"/>
      <c r="W37" s="823"/>
      <c r="X37" s="823"/>
      <c r="Y37" s="823"/>
      <c r="Z37" s="823"/>
      <c r="AA37" s="823"/>
      <c r="AB37" s="823"/>
      <c r="AC37" s="200"/>
      <c r="AD37" s="200"/>
      <c r="AE37" s="200"/>
      <c r="AF37" s="200"/>
      <c r="AG37" s="200"/>
      <c r="AH37" s="200"/>
    </row>
    <row r="38" spans="1:34" ht="30" customHeight="1" x14ac:dyDescent="0.25">
      <c r="A38" s="64"/>
      <c r="B38" s="231"/>
      <c r="C38" s="61"/>
      <c r="D38" s="924" t="s">
        <v>276</v>
      </c>
      <c r="E38" s="515"/>
      <c r="F38" s="510"/>
      <c r="G38" s="510"/>
      <c r="H38" s="511"/>
      <c r="I38" s="511"/>
      <c r="J38" s="511"/>
      <c r="K38" s="511"/>
      <c r="L38" s="511"/>
      <c r="M38" s="511"/>
      <c r="N38" s="502"/>
      <c r="O38" s="503"/>
      <c r="P38" s="710"/>
      <c r="Q38" s="808"/>
      <c r="R38" s="808"/>
      <c r="S38" s="808"/>
      <c r="T38" s="23"/>
      <c r="U38" s="828"/>
      <c r="V38" s="828"/>
      <c r="W38" s="828"/>
      <c r="X38" s="828"/>
      <c r="Y38" s="828"/>
      <c r="Z38" s="828"/>
      <c r="AA38" s="823"/>
      <c r="AB38" s="823"/>
      <c r="AC38" s="200"/>
      <c r="AD38" s="200"/>
      <c r="AE38" s="200"/>
      <c r="AF38" s="200"/>
      <c r="AG38" s="200"/>
      <c r="AH38" s="200"/>
    </row>
    <row r="39" spans="1:34" ht="30" customHeight="1" x14ac:dyDescent="0.25">
      <c r="A39" s="64"/>
      <c r="B39" s="231"/>
      <c r="C39" s="61"/>
      <c r="D39" s="924" t="s">
        <v>276</v>
      </c>
      <c r="E39" s="515"/>
      <c r="F39" s="510"/>
      <c r="G39" s="510"/>
      <c r="H39" s="511"/>
      <c r="I39" s="511"/>
      <c r="J39" s="511"/>
      <c r="K39" s="511"/>
      <c r="L39" s="511"/>
      <c r="M39" s="511"/>
      <c r="N39" s="502"/>
      <c r="O39" s="503"/>
      <c r="P39" s="710"/>
      <c r="Q39" s="808"/>
      <c r="R39" s="808"/>
      <c r="S39" s="808"/>
      <c r="T39" s="23"/>
      <c r="U39" s="828"/>
      <c r="V39" s="828"/>
      <c r="W39" s="828"/>
      <c r="X39" s="828"/>
      <c r="Y39" s="828"/>
      <c r="Z39" s="828"/>
      <c r="AA39" s="823"/>
      <c r="AB39" s="823"/>
      <c r="AC39" s="200"/>
      <c r="AD39" s="200"/>
      <c r="AE39" s="200"/>
      <c r="AF39" s="200"/>
      <c r="AG39" s="200"/>
      <c r="AH39" s="200"/>
    </row>
    <row r="40" spans="1:34" ht="30" customHeight="1" thickBot="1" x14ac:dyDescent="0.3">
      <c r="A40" s="64"/>
      <c r="B40" s="231"/>
      <c r="C40" s="61"/>
      <c r="D40" s="925" t="s">
        <v>276</v>
      </c>
      <c r="E40" s="516"/>
      <c r="F40" s="513"/>
      <c r="G40" s="513"/>
      <c r="H40" s="514"/>
      <c r="I40" s="514"/>
      <c r="J40" s="514"/>
      <c r="K40" s="514"/>
      <c r="L40" s="514"/>
      <c r="M40" s="514"/>
      <c r="N40" s="504"/>
      <c r="O40" s="505"/>
      <c r="P40" s="710"/>
      <c r="Q40" s="808"/>
      <c r="R40" s="808"/>
      <c r="S40" s="808"/>
      <c r="T40" s="23"/>
      <c r="U40" s="828"/>
      <c r="V40" s="828"/>
      <c r="W40" s="828" t="s">
        <v>776</v>
      </c>
      <c r="X40" s="828" t="s">
        <v>777</v>
      </c>
      <c r="Y40" s="23"/>
      <c r="Z40" s="828"/>
      <c r="AA40" s="823"/>
      <c r="AB40" s="823"/>
      <c r="AC40" s="200"/>
      <c r="AD40" s="200"/>
      <c r="AE40" s="200"/>
      <c r="AF40" s="200"/>
      <c r="AG40" s="200"/>
      <c r="AH40" s="200"/>
    </row>
    <row r="41" spans="1:34" ht="26.1" customHeight="1" x14ac:dyDescent="0.25">
      <c r="A41" s="1057"/>
      <c r="B41" s="227"/>
      <c r="C41" s="61" t="s">
        <v>290</v>
      </c>
      <c r="D41" s="229" t="s">
        <v>278</v>
      </c>
      <c r="E41" s="1079"/>
      <c r="F41" s="1079"/>
      <c r="G41" s="1079"/>
      <c r="H41" s="1085"/>
      <c r="I41" s="1085"/>
      <c r="J41" s="1085"/>
      <c r="K41" s="1085"/>
      <c r="L41" s="1085"/>
      <c r="M41" s="1085"/>
      <c r="N41" s="1085"/>
      <c r="O41" s="1085"/>
      <c r="P41" s="125"/>
      <c r="Q41" s="1165"/>
      <c r="R41" s="809"/>
      <c r="S41" s="1165"/>
      <c r="T41" s="23"/>
      <c r="U41" s="828"/>
      <c r="V41" s="828"/>
      <c r="W41" s="960" t="str" cm="1">
        <f t="array" ref="W41">IF(MAX(V42:V44)=0,"N/A",INDEX(U42:U44,W42,1))</f>
        <v>N/A</v>
      </c>
      <c r="X41" s="828"/>
      <c r="Y41" s="960" t="str" cm="1">
        <f t="array" ref="Y41">IF(MAX(X42:X44)=0,"N/A",INDEX(U42:U44,Y42,1))</f>
        <v>N/A</v>
      </c>
      <c r="Z41" s="828"/>
      <c r="AA41" s="823"/>
      <c r="AB41" s="823"/>
      <c r="AC41" s="200"/>
      <c r="AD41" s="200"/>
      <c r="AE41" s="200"/>
      <c r="AF41" s="200"/>
      <c r="AG41" s="200"/>
      <c r="AH41" s="200"/>
    </row>
    <row r="42" spans="1:34" ht="33.6" customHeight="1" thickBot="1" x14ac:dyDescent="0.3">
      <c r="A42" s="1057"/>
      <c r="B42" s="227"/>
      <c r="C42" s="225"/>
      <c r="D42" s="517" t="s">
        <v>279</v>
      </c>
      <c r="E42" s="1080"/>
      <c r="F42" s="1080"/>
      <c r="G42" s="1080"/>
      <c r="H42" s="1086"/>
      <c r="I42" s="1086"/>
      <c r="J42" s="1086"/>
      <c r="K42" s="1086"/>
      <c r="L42" s="1086"/>
      <c r="M42" s="1086"/>
      <c r="N42" s="1086"/>
      <c r="O42" s="1086"/>
      <c r="P42" s="125"/>
      <c r="Q42" s="1165"/>
      <c r="R42" s="809"/>
      <c r="S42" s="1165"/>
      <c r="T42" s="23"/>
      <c r="U42" s="958" t="s">
        <v>271</v>
      </c>
      <c r="V42" s="958">
        <f>COUNTIF(H43:O43,U42)</f>
        <v>0</v>
      </c>
      <c r="W42" s="959">
        <f>MATCH(MAX(V42:V44),V42:V44,0)</f>
        <v>1</v>
      </c>
      <c r="X42" s="958">
        <f>COUNTIF(E43:G43,U42)</f>
        <v>0</v>
      </c>
      <c r="Y42" s="959">
        <f>MATCH(MAX(X42:X44),X42:X44,0)</f>
        <v>1</v>
      </c>
      <c r="Z42" s="828"/>
      <c r="AA42" s="823"/>
      <c r="AB42" s="823"/>
      <c r="AC42" s="200"/>
      <c r="AD42" s="200"/>
      <c r="AE42" s="200"/>
      <c r="AF42" s="200"/>
      <c r="AG42" s="200"/>
      <c r="AH42" s="200"/>
    </row>
    <row r="43" spans="1:34" ht="35.1" customHeight="1" thickBot="1" x14ac:dyDescent="0.3">
      <c r="A43" s="1057"/>
      <c r="B43" s="227"/>
      <c r="C43" s="156" t="s">
        <v>291</v>
      </c>
      <c r="D43" s="496" t="s">
        <v>436</v>
      </c>
      <c r="E43" s="497" t="e">
        <f t="shared" ref="E43:O43" si="1">IF(E28="N/A","N/A",IF(E28=0,0,IF(E41=0,E28,IF(E41="Alto","Bajo",IF(E28="Alto","Medio","Bajo")))))</f>
        <v>#DIV/0!</v>
      </c>
      <c r="F43" s="497" t="e">
        <f t="shared" si="1"/>
        <v>#DIV/0!</v>
      </c>
      <c r="G43" s="497" t="e">
        <f t="shared" si="1"/>
        <v>#DIV/0!</v>
      </c>
      <c r="H43" s="497" t="e">
        <f t="shared" si="1"/>
        <v>#DIV/0!</v>
      </c>
      <c r="I43" s="497" t="e">
        <f t="shared" si="1"/>
        <v>#DIV/0!</v>
      </c>
      <c r="J43" s="497" t="e">
        <f t="shared" si="1"/>
        <v>#DIV/0!</v>
      </c>
      <c r="K43" s="497" t="e">
        <f t="shared" si="1"/>
        <v>#DIV/0!</v>
      </c>
      <c r="L43" s="497" t="e">
        <f t="shared" si="1"/>
        <v>#DIV/0!</v>
      </c>
      <c r="M43" s="497" t="e">
        <f t="shared" si="1"/>
        <v>#DIV/0!</v>
      </c>
      <c r="N43" s="497" t="e">
        <f t="shared" si="1"/>
        <v>#DIV/0!</v>
      </c>
      <c r="O43" s="497" t="e">
        <f t="shared" si="1"/>
        <v>#DIV/0!</v>
      </c>
      <c r="P43" s="711"/>
      <c r="Q43" s="810">
        <f>IF(Q28="N/A","N/A",IF(Q28=0,0,IF(Q41=0,Q28,IF(Q41="Alto","Bajo",IF(Q28="Alto","Medio","Bajo")))))</f>
        <v>0</v>
      </c>
      <c r="R43" s="810"/>
      <c r="S43" s="810">
        <f>IF(S28="N/A","N/A",IF(S28=0,0,IF(S41=0,S28,IF(S41="Alto","Bajo",IF(S28="Alto","Medio","Bajo")))))</f>
        <v>0</v>
      </c>
      <c r="T43" s="23"/>
      <c r="U43" s="958" t="s">
        <v>285</v>
      </c>
      <c r="V43" s="958">
        <f>COUNTIF(H43:O43,U43)</f>
        <v>0</v>
      </c>
      <c r="W43" s="958"/>
      <c r="X43" s="958">
        <f>COUNTIF(E43:G43,U43)</f>
        <v>0</v>
      </c>
      <c r="Y43" s="958"/>
      <c r="Z43" s="828"/>
      <c r="AA43" s="823"/>
      <c r="AB43" s="823"/>
      <c r="AC43" s="200"/>
      <c r="AD43" s="200"/>
      <c r="AE43" s="200"/>
      <c r="AF43" s="200"/>
      <c r="AG43" s="200"/>
      <c r="AH43" s="200"/>
    </row>
    <row r="44" spans="1:34" ht="19.5" customHeight="1" thickTop="1" thickBot="1" x14ac:dyDescent="0.3">
      <c r="A44" s="1057"/>
      <c r="B44" s="227"/>
      <c r="C44" s="225"/>
      <c r="E44" s="232"/>
      <c r="F44" s="232"/>
      <c r="G44" s="232"/>
      <c r="H44" s="232"/>
      <c r="I44" s="232"/>
      <c r="J44" s="232"/>
      <c r="K44" s="232"/>
      <c r="L44" s="232"/>
      <c r="M44" s="232"/>
      <c r="N44" s="232"/>
      <c r="O44" s="232"/>
      <c r="P44" s="232"/>
      <c r="Q44" s="23"/>
      <c r="R44" s="23"/>
      <c r="S44" s="23"/>
      <c r="T44" s="23"/>
      <c r="U44" s="958" t="s">
        <v>287</v>
      </c>
      <c r="V44" s="958">
        <f>COUNTIF(H43:O43,U44)</f>
        <v>0</v>
      </c>
      <c r="W44" s="828"/>
      <c r="X44" s="958">
        <f>COUNTIF(E43:G43,U44)</f>
        <v>0</v>
      </c>
      <c r="Y44" s="828"/>
      <c r="Z44" s="828"/>
      <c r="AA44" s="823"/>
      <c r="AB44" s="823"/>
      <c r="AC44" s="200"/>
      <c r="AD44" s="200"/>
      <c r="AE44" s="200"/>
      <c r="AF44" s="200"/>
      <c r="AG44" s="200"/>
      <c r="AH44" s="200"/>
    </row>
    <row r="45" spans="1:34" ht="32.1" customHeight="1" thickBot="1" x14ac:dyDescent="0.3">
      <c r="A45" s="1057"/>
      <c r="B45" s="227"/>
      <c r="C45" s="61"/>
      <c r="D45" s="491" t="s">
        <v>437</v>
      </c>
      <c r="E45" s="485"/>
      <c r="F45" s="485"/>
      <c r="G45" s="485"/>
      <c r="H45" s="485"/>
      <c r="I45" s="485"/>
      <c r="J45" s="485"/>
      <c r="K45" s="485"/>
      <c r="L45" s="485"/>
      <c r="M45" s="485"/>
      <c r="N45" s="485"/>
      <c r="O45" s="485"/>
      <c r="P45" s="232"/>
      <c r="Q45" s="23"/>
      <c r="R45" s="23"/>
      <c r="S45" s="23"/>
      <c r="T45" s="23"/>
      <c r="U45" s="828"/>
      <c r="V45" s="958"/>
      <c r="W45" s="958"/>
      <c r="X45" s="828"/>
      <c r="Y45" s="828"/>
      <c r="Z45" s="828"/>
      <c r="AA45" s="823"/>
      <c r="AB45" s="823"/>
      <c r="AC45" s="200"/>
      <c r="AD45" s="200"/>
      <c r="AE45" s="200"/>
      <c r="AF45" s="200"/>
      <c r="AG45" s="200"/>
      <c r="AH45" s="200"/>
    </row>
    <row r="46" spans="1:34" ht="40.5" customHeight="1" thickBot="1" x14ac:dyDescent="0.3">
      <c r="A46" s="1057"/>
      <c r="B46" s="227"/>
      <c r="C46" s="225" t="s">
        <v>438</v>
      </c>
      <c r="D46" s="246" t="s">
        <v>439</v>
      </c>
      <c r="E46" s="487" t="e" cm="1">
        <f t="array" ref="E46:G46">TRANSPOSE('Temperature-Step 3'!Q12:Q14)</f>
        <v>#DIV/0!</v>
      </c>
      <c r="F46" s="487" t="e">
        <v>#DIV/0!</v>
      </c>
      <c r="G46" s="487" t="e">
        <v>#DIV/0!</v>
      </c>
      <c r="H46" s="487" t="e" cm="1">
        <f t="array" ref="H46:O46">TRANSPOSE('Temperature-Step 3'!Q15:Q22)</f>
        <v>#DIV/0!</v>
      </c>
      <c r="I46" s="487" t="e">
        <v>#DIV/0!</v>
      </c>
      <c r="J46" s="487" t="e">
        <v>#DIV/0!</v>
      </c>
      <c r="K46" s="487" t="e">
        <v>#DIV/0!</v>
      </c>
      <c r="L46" s="487" t="e">
        <v>#DIV/0!</v>
      </c>
      <c r="M46" s="487" t="e">
        <v>#DIV/0!</v>
      </c>
      <c r="N46" s="487" t="e">
        <v>#DIV/0!</v>
      </c>
      <c r="O46" s="487" t="e">
        <v>#DIV/0!</v>
      </c>
      <c r="P46" s="232"/>
      <c r="Q46" s="23"/>
      <c r="R46" s="23"/>
      <c r="S46" s="23"/>
      <c r="T46" s="23"/>
      <c r="U46" s="828"/>
      <c r="V46" s="958"/>
      <c r="W46" s="958"/>
      <c r="X46" s="828"/>
      <c r="Y46" s="828"/>
      <c r="Z46" s="828"/>
      <c r="AA46" s="823"/>
      <c r="AB46" s="823"/>
      <c r="AC46" s="200"/>
      <c r="AD46" s="200"/>
      <c r="AE46" s="200"/>
      <c r="AF46" s="200"/>
      <c r="AG46" s="200"/>
      <c r="AH46" s="200"/>
    </row>
    <row r="47" spans="1:34" ht="28.5" customHeight="1" x14ac:dyDescent="0.25">
      <c r="A47" s="1057"/>
      <c r="B47" s="227"/>
      <c r="C47" s="225" t="s">
        <v>440</v>
      </c>
      <c r="D47" s="246" t="s">
        <v>441</v>
      </c>
      <c r="E47" s="486"/>
      <c r="F47" s="486"/>
      <c r="G47" s="486"/>
      <c r="H47" s="486"/>
      <c r="I47" s="486"/>
      <c r="J47" s="486"/>
      <c r="K47" s="486"/>
      <c r="L47" s="486"/>
      <c r="M47" s="486"/>
      <c r="N47" s="486"/>
      <c r="O47" s="486"/>
      <c r="P47" s="232"/>
      <c r="Q47" s="23"/>
      <c r="R47" s="23"/>
      <c r="S47" s="23"/>
      <c r="T47" s="23"/>
      <c r="U47" s="828"/>
      <c r="V47" s="958"/>
      <c r="W47" s="958"/>
      <c r="X47" s="828"/>
      <c r="Y47" s="828"/>
      <c r="Z47" s="828"/>
      <c r="AA47" s="823"/>
      <c r="AB47" s="823"/>
      <c r="AC47" s="200"/>
      <c r="AD47" s="200"/>
      <c r="AE47" s="200"/>
      <c r="AF47" s="200"/>
      <c r="AG47" s="200"/>
      <c r="AH47" s="200"/>
    </row>
    <row r="48" spans="1:34" ht="19.5" customHeight="1" x14ac:dyDescent="0.25">
      <c r="A48" s="1057"/>
      <c r="B48" s="227"/>
      <c r="C48" s="89"/>
      <c r="D48" s="518" t="s">
        <v>275</v>
      </c>
      <c r="E48" s="519"/>
      <c r="F48" s="519"/>
      <c r="G48" s="519"/>
      <c r="H48" s="520"/>
      <c r="I48" s="520"/>
      <c r="J48" s="520"/>
      <c r="K48" s="520"/>
      <c r="L48" s="520"/>
      <c r="M48" s="520"/>
      <c r="N48" s="520"/>
      <c r="O48" s="520"/>
      <c r="P48" s="232"/>
      <c r="Q48" s="23"/>
      <c r="R48" s="23"/>
      <c r="S48" s="23"/>
      <c r="T48" s="23"/>
      <c r="U48" s="23"/>
      <c r="V48" s="890"/>
      <c r="W48" s="890"/>
      <c r="X48" s="200"/>
      <c r="Y48" s="200"/>
      <c r="Z48" s="200"/>
      <c r="AA48" s="823"/>
      <c r="AB48" s="823"/>
      <c r="AC48" s="200"/>
      <c r="AD48" s="200"/>
      <c r="AE48" s="200"/>
      <c r="AF48" s="200"/>
      <c r="AG48" s="200"/>
      <c r="AH48" s="200"/>
    </row>
    <row r="49" spans="1:34" ht="19.5" customHeight="1" x14ac:dyDescent="0.25">
      <c r="A49" s="1057"/>
      <c r="B49" s="227"/>
      <c r="C49" s="61"/>
      <c r="D49" s="488" t="s">
        <v>276</v>
      </c>
      <c r="E49" s="506"/>
      <c r="F49" s="507"/>
      <c r="G49" s="507"/>
      <c r="H49" s="508"/>
      <c r="I49" s="508"/>
      <c r="J49" s="508"/>
      <c r="K49" s="508"/>
      <c r="L49" s="508"/>
      <c r="M49" s="508"/>
      <c r="N49" s="498"/>
      <c r="O49" s="499"/>
      <c r="P49" s="232"/>
      <c r="Q49" s="868"/>
      <c r="R49" s="868"/>
      <c r="S49" s="868"/>
      <c r="T49" s="868"/>
      <c r="U49" s="23"/>
      <c r="V49" s="890"/>
      <c r="W49" s="890"/>
      <c r="X49" s="200"/>
      <c r="Y49" s="200"/>
      <c r="Z49" s="200"/>
      <c r="AA49" s="823"/>
      <c r="AB49" s="823"/>
      <c r="AC49" s="200"/>
      <c r="AD49" s="200"/>
      <c r="AE49" s="200"/>
      <c r="AF49" s="200"/>
      <c r="AG49" s="200"/>
      <c r="AH49" s="200"/>
    </row>
    <row r="50" spans="1:34" ht="19.5" customHeight="1" x14ac:dyDescent="0.25">
      <c r="A50" s="1057"/>
      <c r="B50" s="227"/>
      <c r="C50" s="61"/>
      <c r="D50" s="489" t="s">
        <v>276</v>
      </c>
      <c r="E50" s="515"/>
      <c r="F50" s="510"/>
      <c r="G50" s="510"/>
      <c r="H50" s="511"/>
      <c r="I50" s="511"/>
      <c r="J50" s="511"/>
      <c r="K50" s="511"/>
      <c r="L50" s="511"/>
      <c r="M50" s="511"/>
      <c r="N50" s="502"/>
      <c r="O50" s="503"/>
      <c r="P50" s="232"/>
      <c r="Q50" s="868"/>
      <c r="R50" s="868"/>
      <c r="S50" s="868"/>
      <c r="T50" s="868"/>
      <c r="U50" s="23"/>
      <c r="V50" s="890"/>
      <c r="W50" s="890"/>
      <c r="X50" s="200"/>
      <c r="Y50" s="200"/>
      <c r="Z50" s="200"/>
      <c r="AA50" s="823"/>
      <c r="AB50" s="823"/>
      <c r="AC50" s="200"/>
      <c r="AD50" s="200"/>
      <c r="AE50" s="200"/>
      <c r="AF50" s="200"/>
      <c r="AG50" s="200"/>
      <c r="AH50" s="200"/>
    </row>
    <row r="51" spans="1:34" ht="19.5" customHeight="1" x14ac:dyDescent="0.25">
      <c r="A51" s="1057"/>
      <c r="B51" s="227"/>
      <c r="C51" s="61"/>
      <c r="D51" s="489" t="s">
        <v>276</v>
      </c>
      <c r="E51" s="515"/>
      <c r="F51" s="510"/>
      <c r="G51" s="510"/>
      <c r="H51" s="511"/>
      <c r="I51" s="511"/>
      <c r="J51" s="511"/>
      <c r="K51" s="511"/>
      <c r="L51" s="511"/>
      <c r="M51" s="511"/>
      <c r="N51" s="502"/>
      <c r="O51" s="503"/>
      <c r="P51" s="232"/>
      <c r="Q51" s="868"/>
      <c r="R51" s="868"/>
      <c r="S51" s="868"/>
      <c r="T51" s="868"/>
      <c r="U51" s="23"/>
      <c r="V51" s="890"/>
      <c r="W51" s="890"/>
      <c r="X51" s="200"/>
      <c r="Y51" s="200"/>
      <c r="Z51" s="200"/>
      <c r="AA51" s="823"/>
      <c r="AB51" s="823"/>
      <c r="AC51" s="200"/>
      <c r="AD51" s="200"/>
      <c r="AE51" s="200"/>
      <c r="AF51" s="200"/>
      <c r="AG51" s="200"/>
      <c r="AH51" s="200"/>
    </row>
    <row r="52" spans="1:34" ht="19.5" customHeight="1" x14ac:dyDescent="0.25">
      <c r="A52" s="1057"/>
      <c r="B52" s="227"/>
      <c r="C52" s="61"/>
      <c r="D52" s="489" t="s">
        <v>276</v>
      </c>
      <c r="E52" s="515"/>
      <c r="F52" s="510"/>
      <c r="G52" s="510"/>
      <c r="H52" s="511"/>
      <c r="I52" s="511"/>
      <c r="J52" s="511"/>
      <c r="K52" s="511"/>
      <c r="L52" s="511"/>
      <c r="M52" s="511"/>
      <c r="N52" s="502"/>
      <c r="O52" s="503"/>
      <c r="P52" s="232"/>
      <c r="Q52" s="868"/>
      <c r="R52" s="868"/>
      <c r="S52" s="868"/>
      <c r="T52" s="868"/>
      <c r="U52" s="23"/>
      <c r="V52" s="890"/>
      <c r="W52" s="890"/>
      <c r="X52" s="200"/>
      <c r="Y52" s="200"/>
      <c r="Z52" s="200"/>
      <c r="AA52" s="823"/>
      <c r="AB52" s="823"/>
      <c r="AC52" s="200"/>
      <c r="AD52" s="200"/>
      <c r="AE52" s="200"/>
      <c r="AF52" s="200"/>
      <c r="AG52" s="200"/>
      <c r="AH52" s="200"/>
    </row>
    <row r="53" spans="1:34" ht="19.5" customHeight="1" x14ac:dyDescent="0.25">
      <c r="A53" s="1057"/>
      <c r="B53" s="227"/>
      <c r="C53" s="61"/>
      <c r="D53" s="489" t="s">
        <v>276</v>
      </c>
      <c r="E53" s="515"/>
      <c r="F53" s="510"/>
      <c r="G53" s="510"/>
      <c r="H53" s="511"/>
      <c r="I53" s="511"/>
      <c r="J53" s="511"/>
      <c r="K53" s="511"/>
      <c r="L53" s="511"/>
      <c r="M53" s="511"/>
      <c r="N53" s="502"/>
      <c r="O53" s="503"/>
      <c r="P53" s="232"/>
      <c r="Q53" s="868"/>
      <c r="R53" s="868"/>
      <c r="S53" s="868"/>
      <c r="T53" s="868"/>
      <c r="U53" s="23"/>
      <c r="V53" s="890"/>
      <c r="W53" s="890"/>
      <c r="X53" s="200"/>
      <c r="Y53" s="200"/>
      <c r="Z53" s="200"/>
      <c r="AA53" s="823"/>
      <c r="AB53" s="823"/>
      <c r="AC53" s="200"/>
      <c r="AD53" s="200"/>
      <c r="AE53" s="200"/>
      <c r="AF53" s="200"/>
      <c r="AG53" s="200"/>
      <c r="AH53" s="200"/>
    </row>
    <row r="54" spans="1:34" ht="19.5" customHeight="1" x14ac:dyDescent="0.25">
      <c r="A54" s="1057"/>
      <c r="B54" s="227"/>
      <c r="C54" s="61"/>
      <c r="D54" s="489" t="s">
        <v>276</v>
      </c>
      <c r="F54" s="510"/>
      <c r="G54" s="510"/>
      <c r="H54" s="511"/>
      <c r="I54" s="511"/>
      <c r="J54" s="511"/>
      <c r="K54" s="511"/>
      <c r="L54" s="511"/>
      <c r="M54" s="511"/>
      <c r="N54" s="502"/>
      <c r="O54" s="503"/>
      <c r="P54" s="232"/>
      <c r="Q54" s="868"/>
      <c r="R54" s="868"/>
      <c r="S54" s="868"/>
      <c r="T54" s="868"/>
      <c r="U54" s="23"/>
      <c r="V54" s="890"/>
      <c r="W54" s="890"/>
      <c r="X54" s="200"/>
      <c r="Y54" s="200"/>
      <c r="Z54" s="200"/>
      <c r="AA54" s="823"/>
      <c r="AB54" s="823"/>
      <c r="AC54" s="200"/>
      <c r="AD54" s="200"/>
      <c r="AE54" s="200"/>
      <c r="AF54" s="200"/>
      <c r="AG54" s="200"/>
      <c r="AH54" s="200"/>
    </row>
    <row r="55" spans="1:34" ht="19.5" customHeight="1" x14ac:dyDescent="0.25">
      <c r="A55" s="1057"/>
      <c r="B55" s="227"/>
      <c r="C55" s="61"/>
      <c r="D55" s="489" t="s">
        <v>276</v>
      </c>
      <c r="E55" s="515"/>
      <c r="F55" s="510"/>
      <c r="G55" s="510"/>
      <c r="H55" s="511"/>
      <c r="I55" s="511"/>
      <c r="J55" s="511"/>
      <c r="K55" s="511"/>
      <c r="L55" s="511"/>
      <c r="M55" s="511"/>
      <c r="N55" s="502"/>
      <c r="O55" s="503"/>
      <c r="P55" s="232"/>
      <c r="Q55" s="868"/>
      <c r="R55" s="868"/>
      <c r="S55" s="868"/>
      <c r="T55" s="868"/>
      <c r="U55" s="23"/>
      <c r="V55" s="890"/>
      <c r="W55" s="890"/>
      <c r="X55" s="200"/>
      <c r="Y55" s="200"/>
      <c r="Z55" s="200"/>
      <c r="AA55" s="823"/>
      <c r="AB55" s="823"/>
      <c r="AC55" s="200"/>
      <c r="AD55" s="200"/>
      <c r="AE55" s="200"/>
      <c r="AF55" s="200"/>
      <c r="AG55" s="200"/>
      <c r="AH55" s="200"/>
    </row>
    <row r="56" spans="1:34" ht="19.5" customHeight="1" x14ac:dyDescent="0.25">
      <c r="A56" s="1057"/>
      <c r="B56" s="227"/>
      <c r="C56" s="61"/>
      <c r="D56" s="489" t="s">
        <v>276</v>
      </c>
      <c r="E56" s="515"/>
      <c r="F56" s="510"/>
      <c r="G56" s="510"/>
      <c r="H56" s="511"/>
      <c r="I56" s="511"/>
      <c r="J56" s="511"/>
      <c r="K56" s="511"/>
      <c r="L56" s="511"/>
      <c r="M56" s="511"/>
      <c r="N56" s="502"/>
      <c r="O56" s="503"/>
      <c r="P56" s="232"/>
      <c r="Q56" s="868"/>
      <c r="R56" s="868"/>
      <c r="S56" s="868"/>
      <c r="T56" s="868"/>
      <c r="U56" s="23"/>
      <c r="V56" s="890"/>
      <c r="W56" s="890"/>
      <c r="X56" s="200"/>
      <c r="Y56" s="200"/>
      <c r="Z56" s="200"/>
      <c r="AA56" s="823"/>
      <c r="AB56" s="823"/>
      <c r="AC56" s="200"/>
      <c r="AD56" s="200"/>
      <c r="AE56" s="200"/>
      <c r="AF56" s="200"/>
      <c r="AG56" s="200"/>
      <c r="AH56" s="200"/>
    </row>
    <row r="57" spans="1:34" ht="19.5" customHeight="1" x14ac:dyDescent="0.25">
      <c r="A57" s="1057"/>
      <c r="B57" s="227"/>
      <c r="C57" s="61"/>
      <c r="D57" s="489" t="s">
        <v>276</v>
      </c>
      <c r="E57" s="515"/>
      <c r="F57" s="510"/>
      <c r="G57" s="510"/>
      <c r="H57" s="511"/>
      <c r="I57" s="511"/>
      <c r="J57" s="511"/>
      <c r="K57" s="511"/>
      <c r="L57" s="511"/>
      <c r="M57" s="511"/>
      <c r="N57" s="502"/>
      <c r="O57" s="503"/>
      <c r="P57" s="232"/>
      <c r="Q57" s="868"/>
      <c r="R57" s="868"/>
      <c r="S57" s="868"/>
      <c r="T57" s="868"/>
      <c r="U57" s="23"/>
      <c r="V57" s="828"/>
      <c r="W57" s="828" t="s">
        <v>776</v>
      </c>
      <c r="X57" s="828" t="s">
        <v>777</v>
      </c>
      <c r="Y57" s="23"/>
      <c r="Z57" s="200"/>
      <c r="AA57" s="823"/>
      <c r="AB57" s="823"/>
      <c r="AC57" s="200"/>
      <c r="AD57" s="200"/>
      <c r="AE57" s="200"/>
      <c r="AF57" s="200"/>
      <c r="AG57" s="200"/>
      <c r="AH57" s="200"/>
    </row>
    <row r="58" spans="1:34" ht="19.5" customHeight="1" thickBot="1" x14ac:dyDescent="0.3">
      <c r="A58" s="1057"/>
      <c r="B58" s="227"/>
      <c r="C58" s="61"/>
      <c r="D58" s="490" t="s">
        <v>276</v>
      </c>
      <c r="E58" s="516"/>
      <c r="F58" s="513"/>
      <c r="G58" s="513"/>
      <c r="H58" s="514"/>
      <c r="I58" s="514"/>
      <c r="J58" s="514"/>
      <c r="K58" s="514"/>
      <c r="L58" s="514"/>
      <c r="M58" s="514"/>
      <c r="N58" s="504"/>
      <c r="O58" s="505"/>
      <c r="P58" s="232"/>
      <c r="Q58" s="868"/>
      <c r="R58" s="868"/>
      <c r="S58" s="868"/>
      <c r="T58" s="868"/>
      <c r="U58" s="200"/>
      <c r="V58" s="828"/>
      <c r="W58" s="960" t="str" cm="1">
        <f t="array" ref="W58">IF(MAX(V59:V61)=0,"N/A",INDEX(U59:U61,W59,1))</f>
        <v>N/A</v>
      </c>
      <c r="X58" s="828"/>
      <c r="Y58" s="960" t="str" cm="1">
        <f t="array" ref="Y58">IF(MAX(X59:X61)=0,"N/A",INDEX(U59:U61,Y59,1))</f>
        <v>N/A</v>
      </c>
      <c r="Z58" s="200"/>
      <c r="AA58" s="823"/>
      <c r="AB58" s="823"/>
      <c r="AC58" s="200"/>
      <c r="AD58" s="200"/>
      <c r="AE58" s="200"/>
      <c r="AF58" s="200"/>
      <c r="AG58" s="200"/>
      <c r="AH58" s="200"/>
    </row>
    <row r="59" spans="1:34" ht="24" customHeight="1" x14ac:dyDescent="0.25">
      <c r="A59" s="1057"/>
      <c r="B59" s="227"/>
      <c r="C59" s="61" t="s">
        <v>442</v>
      </c>
      <c r="D59" s="229" t="s">
        <v>278</v>
      </c>
      <c r="E59" s="1079"/>
      <c r="F59" s="1079"/>
      <c r="G59" s="1079"/>
      <c r="H59" s="1085"/>
      <c r="I59" s="1085"/>
      <c r="J59" s="1085"/>
      <c r="K59" s="1085"/>
      <c r="L59" s="1085"/>
      <c r="M59" s="1085"/>
      <c r="N59" s="1085"/>
      <c r="O59" s="1085"/>
      <c r="P59" s="232"/>
      <c r="Q59" s="868"/>
      <c r="R59" s="868"/>
      <c r="S59" s="868"/>
      <c r="T59" s="868"/>
      <c r="U59" s="890" t="s">
        <v>271</v>
      </c>
      <c r="V59" s="958">
        <f>COUNTIF(H61:O61,U59)</f>
        <v>0</v>
      </c>
      <c r="W59" s="959">
        <f>MATCH(MAX(V59:V61),V59:V61,0)</f>
        <v>1</v>
      </c>
      <c r="X59" s="958">
        <f>COUNTIF(E61:G61,U59)</f>
        <v>0</v>
      </c>
      <c r="Y59" s="959">
        <f>MATCH(MAX(X59:X61),X59:X61,0)</f>
        <v>1</v>
      </c>
      <c r="Z59" s="200"/>
      <c r="AA59" s="823"/>
      <c r="AB59" s="823"/>
      <c r="AC59" s="200"/>
      <c r="AD59" s="200"/>
      <c r="AE59" s="200"/>
      <c r="AF59" s="200"/>
      <c r="AG59" s="200"/>
      <c r="AH59" s="200"/>
    </row>
    <row r="60" spans="1:34" ht="27" customHeight="1" thickBot="1" x14ac:dyDescent="0.3">
      <c r="A60" s="1057"/>
      <c r="B60" s="227"/>
      <c r="C60" s="225"/>
      <c r="D60" s="517" t="s">
        <v>279</v>
      </c>
      <c r="E60" s="1080"/>
      <c r="F60" s="1080"/>
      <c r="G60" s="1080"/>
      <c r="H60" s="1086"/>
      <c r="I60" s="1086"/>
      <c r="J60" s="1086"/>
      <c r="K60" s="1086"/>
      <c r="L60" s="1086"/>
      <c r="M60" s="1086"/>
      <c r="N60" s="1086"/>
      <c r="O60" s="1086"/>
      <c r="P60" s="232"/>
      <c r="Q60" s="868"/>
      <c r="R60" s="868"/>
      <c r="S60" s="868"/>
      <c r="T60" s="868"/>
      <c r="U60" s="890" t="s">
        <v>285</v>
      </c>
      <c r="V60" s="958">
        <f>COUNTIF(H61:O61,U60)</f>
        <v>0</v>
      </c>
      <c r="W60" s="958"/>
      <c r="X60" s="958">
        <f>COUNTIF(E61:G61,U60)</f>
        <v>0</v>
      </c>
      <c r="Y60" s="958"/>
      <c r="Z60" s="200"/>
      <c r="AA60" s="823"/>
      <c r="AB60" s="823"/>
      <c r="AC60" s="200"/>
      <c r="AD60" s="200"/>
      <c r="AE60" s="200"/>
      <c r="AF60" s="200"/>
      <c r="AG60" s="200"/>
      <c r="AH60" s="200"/>
    </row>
    <row r="61" spans="1:34" ht="35.1" customHeight="1" thickBot="1" x14ac:dyDescent="0.3">
      <c r="A61" s="1057"/>
      <c r="B61" s="227"/>
      <c r="C61" s="156" t="s">
        <v>443</v>
      </c>
      <c r="D61" s="496" t="s">
        <v>444</v>
      </c>
      <c r="E61" s="497" t="e">
        <f t="shared" ref="E61:O61" si="2">IF(E46="N/A","N/A",IF(E46=0,0,IF(E59=0,E46,IF(E59="Alto","Bajo",IF(E46="Alto","Medio","Bajo")))))</f>
        <v>#DIV/0!</v>
      </c>
      <c r="F61" s="497" t="e">
        <f t="shared" si="2"/>
        <v>#DIV/0!</v>
      </c>
      <c r="G61" s="497" t="e">
        <f t="shared" si="2"/>
        <v>#DIV/0!</v>
      </c>
      <c r="H61" s="497" t="e">
        <f t="shared" si="2"/>
        <v>#DIV/0!</v>
      </c>
      <c r="I61" s="497" t="e">
        <f t="shared" si="2"/>
        <v>#DIV/0!</v>
      </c>
      <c r="J61" s="497" t="e">
        <f t="shared" si="2"/>
        <v>#DIV/0!</v>
      </c>
      <c r="K61" s="497" t="e">
        <f t="shared" si="2"/>
        <v>#DIV/0!</v>
      </c>
      <c r="L61" s="497" t="e">
        <f t="shared" si="2"/>
        <v>#DIV/0!</v>
      </c>
      <c r="M61" s="497" t="e">
        <f t="shared" si="2"/>
        <v>#DIV/0!</v>
      </c>
      <c r="N61" s="497" t="e">
        <f t="shared" si="2"/>
        <v>#DIV/0!</v>
      </c>
      <c r="O61" s="497" t="e">
        <f t="shared" si="2"/>
        <v>#DIV/0!</v>
      </c>
      <c r="P61" s="232"/>
      <c r="Q61" s="868"/>
      <c r="R61" s="868"/>
      <c r="S61" s="868"/>
      <c r="T61" s="868"/>
      <c r="U61" s="890" t="s">
        <v>287</v>
      </c>
      <c r="V61" s="958">
        <f>COUNTIF(H61:O61,U61)</f>
        <v>0</v>
      </c>
      <c r="W61" s="828"/>
      <c r="X61" s="958">
        <f>COUNTIF(E61:G61,U61)</f>
        <v>0</v>
      </c>
      <c r="Y61" s="828"/>
      <c r="Z61" s="200"/>
      <c r="AA61" s="823"/>
      <c r="AB61" s="823"/>
      <c r="AC61" s="200"/>
      <c r="AD61" s="200"/>
      <c r="AE61" s="200"/>
      <c r="AF61" s="200"/>
      <c r="AG61" s="200"/>
      <c r="AH61" s="200"/>
    </row>
    <row r="62" spans="1:34" ht="19.5" customHeight="1" thickTop="1" x14ac:dyDescent="0.25">
      <c r="A62" s="1057"/>
      <c r="B62" s="227"/>
      <c r="C62" s="225"/>
      <c r="E62" s="232"/>
      <c r="F62" s="232"/>
      <c r="G62" s="232"/>
      <c r="H62" s="232"/>
      <c r="I62" s="232"/>
      <c r="J62" s="232"/>
      <c r="K62" s="232"/>
      <c r="L62" s="232"/>
      <c r="M62" s="232"/>
      <c r="N62" s="232"/>
      <c r="O62" s="232"/>
      <c r="P62" s="232"/>
      <c r="Q62" s="868"/>
      <c r="R62" s="868"/>
      <c r="S62" s="868"/>
      <c r="T62" s="868"/>
      <c r="U62" s="23"/>
      <c r="V62" s="890"/>
      <c r="W62" s="890"/>
      <c r="X62" s="200"/>
      <c r="Y62" s="200"/>
      <c r="Z62" s="200"/>
      <c r="AA62" s="823"/>
      <c r="AB62" s="823"/>
      <c r="AC62" s="200"/>
      <c r="AD62" s="200"/>
      <c r="AE62" s="200"/>
      <c r="AF62" s="200"/>
      <c r="AG62" s="200"/>
      <c r="AH62" s="200"/>
    </row>
    <row r="63" spans="1:34" ht="19.5" customHeight="1" x14ac:dyDescent="0.25">
      <c r="A63" s="1057"/>
      <c r="B63" s="227"/>
      <c r="C63" s="225"/>
      <c r="E63" s="232"/>
      <c r="F63" s="232"/>
      <c r="G63" s="232"/>
      <c r="H63" s="232"/>
      <c r="I63" s="232"/>
      <c r="J63" s="232"/>
      <c r="K63" s="232"/>
      <c r="L63" s="232"/>
      <c r="M63" s="232"/>
      <c r="N63" s="232"/>
      <c r="O63" s="232"/>
      <c r="P63" s="232"/>
      <c r="Q63" s="868"/>
      <c r="R63" s="868"/>
      <c r="S63" s="868"/>
      <c r="T63" s="868"/>
      <c r="U63" s="23"/>
      <c r="V63" s="23"/>
      <c r="W63" s="200"/>
      <c r="X63" s="200"/>
      <c r="Y63" s="200"/>
      <c r="Z63" s="200"/>
      <c r="AA63" s="823"/>
      <c r="AB63" s="823"/>
      <c r="AC63" s="200"/>
      <c r="AD63" s="200"/>
      <c r="AE63" s="200"/>
      <c r="AF63" s="200"/>
      <c r="AG63" s="200"/>
      <c r="AH63" s="200"/>
    </row>
    <row r="64" spans="1:34" ht="36" customHeight="1" x14ac:dyDescent="0.25">
      <c r="A64" s="1057"/>
      <c r="B64" s="227"/>
      <c r="C64" s="225"/>
      <c r="D64" s="796" t="s">
        <v>445</v>
      </c>
      <c r="E64" s="1083" t="s">
        <v>264</v>
      </c>
      <c r="F64" s="1083"/>
      <c r="G64" s="1083"/>
      <c r="H64" s="1084" t="s">
        <v>265</v>
      </c>
      <c r="I64" s="1084"/>
      <c r="J64" s="1084"/>
      <c r="K64" s="1084"/>
      <c r="L64" s="1084"/>
      <c r="M64" s="1084"/>
      <c r="N64" s="1084"/>
      <c r="O64" s="1084"/>
      <c r="P64" s="735"/>
      <c r="S64" s="23"/>
      <c r="T64" s="23"/>
      <c r="U64" s="23"/>
      <c r="V64" s="23"/>
      <c r="W64" s="200"/>
      <c r="X64" s="200"/>
      <c r="Y64" s="200"/>
      <c r="Z64" s="200"/>
      <c r="AA64" s="200"/>
      <c r="AB64" s="200"/>
      <c r="AC64" s="200"/>
    </row>
    <row r="65" spans="1:29" ht="7.5" customHeight="1" thickBot="1" x14ac:dyDescent="0.3">
      <c r="A65" s="1057"/>
      <c r="B65" s="227"/>
      <c r="C65" s="225"/>
      <c r="D65" s="51"/>
      <c r="E65" s="232"/>
      <c r="F65" s="232"/>
      <c r="G65" s="232"/>
      <c r="H65" s="232"/>
      <c r="I65" s="232"/>
      <c r="J65" s="232"/>
      <c r="K65" s="232"/>
      <c r="L65" s="232"/>
      <c r="M65" s="232"/>
      <c r="N65" s="232"/>
      <c r="O65" s="232"/>
      <c r="P65" s="233"/>
      <c r="T65" s="88"/>
      <c r="U65" s="932"/>
      <c r="V65" s="932"/>
      <c r="W65" s="932"/>
      <c r="X65" s="932"/>
      <c r="Y65" s="823"/>
      <c r="Z65" s="200"/>
      <c r="AA65" s="200"/>
      <c r="AB65" s="200"/>
      <c r="AC65" s="200"/>
    </row>
    <row r="66" spans="1:29" ht="104.1" customHeight="1" x14ac:dyDescent="0.25">
      <c r="A66" s="1057"/>
      <c r="B66" s="227"/>
      <c r="C66" s="89"/>
      <c r="D66" s="714" t="s">
        <v>294</v>
      </c>
      <c r="E66" s="715" t="str">
        <f>E8</f>
        <v>Red eléctrica</v>
      </c>
      <c r="F66" s="715" t="str">
        <f t="shared" ref="F66:O66" si="3">F8</f>
        <v>Conexiones de transporte</v>
      </c>
      <c r="G66" s="715" t="str">
        <f t="shared" si="3"/>
        <v>Redes de agua/aguas residuales</v>
      </c>
      <c r="H66" s="715" t="str">
        <f t="shared" si="3"/>
        <v>Plazas y espacios abiertos: espacios abiertos públicamente accesibles, usualmente pavimentados con poca o nada de vegetación. Pueden combinarse con parques y jardines.</v>
      </c>
      <c r="I66" s="715" t="str">
        <f t="shared" si="3"/>
        <v>Parques y jardines: espacios verdes públicos destinados a fines recreativos o de conservación (como deportes, pícnic, etc.).  Pueden combinarse con plazas y otros espacios abiertos.</v>
      </c>
      <c r="J66" s="715" t="str">
        <f t="shared" si="3"/>
        <v>Edificios e infraestructuras auxiliares:  casetas técnicas, almacenes, aparcamientos, aparcabicicletas, quioscos, pequeños polideportivos cubiertos, pasarelas, etc.</v>
      </c>
      <c r="K66" s="715" t="str">
        <f t="shared" si="3"/>
        <v>Equipos: componentes de iluminación, vallas, aparatos de aire acondicionado de las instalaciones interiores, equipos electromecánicos para piscinas, etc.</v>
      </c>
      <c r="L66" s="715" t="str">
        <f t="shared" si="3"/>
        <v>Mobiliario urbano: mesas y bancos fijos, fuentes, jardineras, señales y paneles informativos, paradas de autobús dentro de los límites del proyecto, plataformas de observación, etc.</v>
      </c>
      <c r="M66" s="715" t="str">
        <f t="shared" si="3"/>
        <v>Espacios verdes en vías peatonales/ciclables, aceras, calles peatonales y bordes de las carreteras.</v>
      </c>
      <c r="N66" s="715" t="str">
        <f t="shared" si="3"/>
        <v>Parques infantiles e instalaciones deportivas al aire libre (incluidos equipos fitness, campos fútbol y baloncesto, pistas de voleibol, canchas de tenis y pádel, piscinas, etc.).</v>
      </c>
      <c r="O66" s="715" t="str">
        <f t="shared" si="3"/>
        <v>Infraestructuras azules/verdes (incluidos estanques artificiales, aliviaderos biológicos y otras soluciones basadas en la naturaleza).</v>
      </c>
      <c r="P66" s="627"/>
      <c r="Q66" s="234" t="s">
        <v>295</v>
      </c>
      <c r="R66" s="749"/>
      <c r="S66" s="1089" t="s">
        <v>296</v>
      </c>
      <c r="T66" s="1089"/>
      <c r="U66" s="266"/>
      <c r="V66" s="266"/>
      <c r="W66" s="266"/>
      <c r="X66" s="266"/>
      <c r="Y66" s="200"/>
      <c r="Z66" s="200"/>
      <c r="AA66" s="200"/>
      <c r="AB66" s="200"/>
      <c r="AC66" s="200"/>
    </row>
    <row r="67" spans="1:29" ht="21.6" customHeight="1" x14ac:dyDescent="0.25">
      <c r="A67" s="1057"/>
      <c r="B67" s="227"/>
      <c r="C67" s="89"/>
      <c r="D67" s="731" t="s">
        <v>446</v>
      </c>
      <c r="E67" s="730"/>
      <c r="F67" s="730"/>
      <c r="G67" s="730"/>
      <c r="H67" s="730"/>
      <c r="I67" s="730"/>
      <c r="J67" s="730"/>
      <c r="K67" s="730"/>
      <c r="L67" s="730"/>
      <c r="M67" s="730"/>
      <c r="N67" s="730"/>
      <c r="O67" s="730"/>
      <c r="P67" s="732"/>
      <c r="Q67" s="235" t="s">
        <v>298</v>
      </c>
      <c r="R67" s="729"/>
      <c r="S67" s="1158" t="s">
        <v>299</v>
      </c>
      <c r="T67" s="1159"/>
      <c r="U67" s="266"/>
      <c r="V67" s="266"/>
      <c r="W67" s="266"/>
      <c r="X67" s="266"/>
      <c r="Y67" s="200"/>
      <c r="Z67" s="200"/>
      <c r="AA67" s="200"/>
      <c r="AB67" s="200"/>
      <c r="AC67" s="200"/>
    </row>
    <row r="68" spans="1:29" ht="27.6" customHeight="1" x14ac:dyDescent="0.25">
      <c r="A68" s="1057"/>
      <c r="B68" s="227"/>
      <c r="D68" s="768" t="s">
        <v>447</v>
      </c>
      <c r="E68" s="738"/>
      <c r="F68" s="738"/>
      <c r="G68" s="738"/>
      <c r="H68" s="738" t="s">
        <v>287</v>
      </c>
      <c r="I68" s="738" t="s">
        <v>287</v>
      </c>
      <c r="J68" s="738" t="s">
        <v>287</v>
      </c>
      <c r="K68" s="738"/>
      <c r="L68" s="738" t="s">
        <v>287</v>
      </c>
      <c r="M68" s="738" t="s">
        <v>287</v>
      </c>
      <c r="N68" s="738" t="s">
        <v>287</v>
      </c>
      <c r="O68" s="738"/>
      <c r="P68" s="736"/>
      <c r="Q68" s="752" t="s">
        <v>301</v>
      </c>
      <c r="R68" s="750"/>
      <c r="S68" s="1160"/>
      <c r="T68" s="1160"/>
      <c r="U68" s="266"/>
      <c r="V68" s="266"/>
      <c r="W68" s="266"/>
      <c r="X68" s="266"/>
      <c r="Y68" s="200"/>
      <c r="Z68" s="200"/>
      <c r="AA68" s="200"/>
      <c r="AB68" s="200"/>
      <c r="AC68" s="200"/>
    </row>
    <row r="69" spans="1:29" ht="32.450000000000003" customHeight="1" x14ac:dyDescent="0.25">
      <c r="A69" s="1057"/>
      <c r="B69" s="227"/>
      <c r="D69" s="768" t="s">
        <v>448</v>
      </c>
      <c r="E69" s="738"/>
      <c r="F69" s="738"/>
      <c r="G69" s="738"/>
      <c r="H69" s="738"/>
      <c r="I69" s="738"/>
      <c r="J69" s="738" t="s">
        <v>287</v>
      </c>
      <c r="K69" s="738"/>
      <c r="L69" s="738"/>
      <c r="M69" s="738"/>
      <c r="N69" s="738"/>
      <c r="O69" s="738"/>
      <c r="P69" s="736"/>
      <c r="Q69" s="752" t="s">
        <v>301</v>
      </c>
      <c r="R69" s="750"/>
      <c r="S69" s="1161"/>
      <c r="T69" s="1161"/>
      <c r="U69" s="266"/>
      <c r="V69" s="266"/>
      <c r="W69" s="266"/>
      <c r="X69" s="266"/>
      <c r="Y69" s="200"/>
      <c r="Z69" s="200"/>
      <c r="AA69" s="200"/>
      <c r="AB69" s="200"/>
      <c r="AC69" s="200"/>
    </row>
    <row r="70" spans="1:29" ht="76.5" x14ac:dyDescent="0.25">
      <c r="A70" s="1057"/>
      <c r="B70" s="227"/>
      <c r="D70" s="768" t="s">
        <v>449</v>
      </c>
      <c r="E70" s="738"/>
      <c r="F70" s="738"/>
      <c r="G70" s="738"/>
      <c r="H70" s="738"/>
      <c r="I70" s="738"/>
      <c r="J70" s="738" t="s">
        <v>287</v>
      </c>
      <c r="K70" s="738"/>
      <c r="L70" s="738" t="s">
        <v>287</v>
      </c>
      <c r="M70" s="738"/>
      <c r="N70" s="738"/>
      <c r="O70" s="738"/>
      <c r="P70" s="736"/>
      <c r="Q70" s="752" t="s">
        <v>303</v>
      </c>
      <c r="R70" s="750"/>
      <c r="S70" s="1161"/>
      <c r="T70" s="1161"/>
      <c r="U70" s="266"/>
      <c r="V70" s="266"/>
      <c r="W70" s="266"/>
      <c r="X70" s="266"/>
      <c r="Y70" s="200"/>
      <c r="Z70" s="200"/>
      <c r="AA70" s="200"/>
      <c r="AB70" s="200"/>
      <c r="AC70" s="200"/>
    </row>
    <row r="71" spans="1:29" ht="42.6" customHeight="1" x14ac:dyDescent="0.25">
      <c r="A71" s="64"/>
      <c r="B71" s="227"/>
      <c r="D71" s="768" t="s">
        <v>450</v>
      </c>
      <c r="E71" s="738"/>
      <c r="F71" s="738"/>
      <c r="G71" s="738"/>
      <c r="H71" s="738" t="s">
        <v>287</v>
      </c>
      <c r="I71" s="738"/>
      <c r="J71" s="738" t="s">
        <v>287</v>
      </c>
      <c r="K71" s="738"/>
      <c r="L71" s="738" t="s">
        <v>287</v>
      </c>
      <c r="M71" s="738" t="s">
        <v>287</v>
      </c>
      <c r="N71" s="738"/>
      <c r="O71" s="738"/>
      <c r="P71" s="736"/>
      <c r="Q71" s="752" t="s">
        <v>301</v>
      </c>
      <c r="R71" s="750"/>
      <c r="S71" s="1161"/>
      <c r="T71" s="1161"/>
      <c r="U71" s="266"/>
      <c r="V71" s="266"/>
      <c r="W71" s="266"/>
      <c r="X71" s="266"/>
      <c r="Y71" s="200"/>
      <c r="Z71" s="200"/>
      <c r="AA71" s="200"/>
      <c r="AB71" s="200"/>
      <c r="AC71" s="200"/>
    </row>
    <row r="72" spans="1:29" ht="36.950000000000003" customHeight="1" x14ac:dyDescent="0.25">
      <c r="A72" s="174"/>
      <c r="B72" s="227"/>
      <c r="D72" s="768" t="s">
        <v>451</v>
      </c>
      <c r="E72" s="738"/>
      <c r="F72" s="738"/>
      <c r="G72" s="738"/>
      <c r="H72" s="738" t="s">
        <v>287</v>
      </c>
      <c r="I72" s="738" t="s">
        <v>287</v>
      </c>
      <c r="J72" s="738" t="s">
        <v>287</v>
      </c>
      <c r="K72" s="738"/>
      <c r="L72" s="738"/>
      <c r="M72" s="738" t="s">
        <v>287</v>
      </c>
      <c r="N72" s="738" t="s">
        <v>287</v>
      </c>
      <c r="O72" s="738"/>
      <c r="P72" s="736"/>
      <c r="Q72" s="752" t="s">
        <v>301</v>
      </c>
      <c r="R72" s="750"/>
      <c r="S72" s="1161"/>
      <c r="T72" s="1161"/>
      <c r="U72" s="266"/>
      <c r="V72" s="266"/>
      <c r="W72" s="266"/>
      <c r="X72" s="266"/>
      <c r="Y72" s="200"/>
      <c r="Z72" s="200"/>
      <c r="AA72" s="200"/>
      <c r="AB72" s="200"/>
      <c r="AC72" s="200"/>
    </row>
    <row r="73" spans="1:29" ht="51" x14ac:dyDescent="0.25">
      <c r="A73" s="237"/>
      <c r="B73" s="227"/>
      <c r="D73" s="768" t="s">
        <v>452</v>
      </c>
      <c r="E73" s="738"/>
      <c r="F73" s="738"/>
      <c r="G73" s="738"/>
      <c r="H73" s="738" t="s">
        <v>287</v>
      </c>
      <c r="I73" s="738" t="s">
        <v>287</v>
      </c>
      <c r="J73" s="738"/>
      <c r="K73" s="738"/>
      <c r="L73" s="738"/>
      <c r="M73" s="738"/>
      <c r="N73" s="738"/>
      <c r="O73" s="738" t="s">
        <v>287</v>
      </c>
      <c r="P73" s="736"/>
      <c r="Q73" s="752" t="s">
        <v>301</v>
      </c>
      <c r="R73" s="750"/>
      <c r="S73" s="1161"/>
      <c r="T73" s="1161"/>
      <c r="U73" s="266"/>
      <c r="V73" s="266"/>
      <c r="W73" s="266"/>
      <c r="X73" s="266"/>
      <c r="Y73" s="200"/>
      <c r="Z73" s="200"/>
      <c r="AA73" s="200"/>
      <c r="AB73" s="200"/>
      <c r="AC73" s="200"/>
    </row>
    <row r="74" spans="1:29" ht="32.450000000000003" customHeight="1" x14ac:dyDescent="0.25">
      <c r="A74" s="237"/>
      <c r="B74" s="227"/>
      <c r="D74" s="768" t="s">
        <v>453</v>
      </c>
      <c r="E74" s="738"/>
      <c r="F74" s="738"/>
      <c r="G74" s="738"/>
      <c r="H74" s="738" t="s">
        <v>287</v>
      </c>
      <c r="I74" s="738" t="s">
        <v>287</v>
      </c>
      <c r="J74" s="738"/>
      <c r="K74" s="738"/>
      <c r="L74" s="738" t="s">
        <v>287</v>
      </c>
      <c r="M74" s="738"/>
      <c r="N74" s="738"/>
      <c r="O74" s="738"/>
      <c r="P74" s="736"/>
      <c r="Q74" s="752" t="s">
        <v>303</v>
      </c>
      <c r="R74" s="750"/>
      <c r="S74" s="1161"/>
      <c r="T74" s="1161"/>
      <c r="U74" s="266"/>
      <c r="V74" s="266"/>
      <c r="W74" s="266"/>
      <c r="X74" s="266"/>
      <c r="Y74" s="200"/>
      <c r="Z74" s="200"/>
      <c r="AA74" s="200"/>
      <c r="AB74" s="200"/>
      <c r="AC74" s="200"/>
    </row>
    <row r="75" spans="1:29" ht="46.5" customHeight="1" x14ac:dyDescent="0.25">
      <c r="A75" s="237"/>
      <c r="B75" s="227"/>
      <c r="D75" s="768" t="s">
        <v>454</v>
      </c>
      <c r="E75" s="738"/>
      <c r="F75" s="738"/>
      <c r="G75" s="738"/>
      <c r="H75" s="738" t="s">
        <v>287</v>
      </c>
      <c r="I75" s="738" t="s">
        <v>287</v>
      </c>
      <c r="J75" s="738"/>
      <c r="K75" s="738"/>
      <c r="L75" s="738" t="s">
        <v>287</v>
      </c>
      <c r="M75" s="738"/>
      <c r="N75" s="738"/>
      <c r="O75" s="738"/>
      <c r="P75" s="736"/>
      <c r="Q75" s="752" t="s">
        <v>301</v>
      </c>
      <c r="R75" s="750"/>
      <c r="S75" s="1161"/>
      <c r="T75" s="1161"/>
      <c r="U75" s="266"/>
      <c r="V75" s="266"/>
      <c r="W75" s="266"/>
      <c r="X75" s="266"/>
      <c r="Y75" s="200"/>
      <c r="Z75" s="200"/>
      <c r="AA75" s="200"/>
      <c r="AB75" s="200"/>
      <c r="AC75" s="200"/>
    </row>
    <row r="76" spans="1:29" ht="45.95" customHeight="1" x14ac:dyDescent="0.25">
      <c r="A76" s="237"/>
      <c r="B76" s="227"/>
      <c r="D76" s="768" t="s">
        <v>455</v>
      </c>
      <c r="E76" s="738"/>
      <c r="F76" s="738"/>
      <c r="G76" s="738"/>
      <c r="H76" s="738"/>
      <c r="I76" s="738" t="s">
        <v>271</v>
      </c>
      <c r="J76" s="738"/>
      <c r="K76" s="738"/>
      <c r="L76" s="738"/>
      <c r="M76" s="738"/>
      <c r="N76" s="738"/>
      <c r="O76" s="738" t="s">
        <v>271</v>
      </c>
      <c r="P76" s="736"/>
      <c r="Q76" s="752" t="s">
        <v>303</v>
      </c>
      <c r="R76" s="750"/>
      <c r="S76" s="1161"/>
      <c r="T76" s="1161"/>
      <c r="U76" s="266"/>
      <c r="V76" s="266"/>
      <c r="W76" s="266"/>
      <c r="X76" s="266"/>
      <c r="Y76" s="200"/>
      <c r="Z76" s="200"/>
      <c r="AA76" s="200"/>
      <c r="AB76" s="200"/>
      <c r="AC76" s="200"/>
    </row>
    <row r="77" spans="1:29" ht="45.95" customHeight="1" x14ac:dyDescent="0.25">
      <c r="A77" s="237"/>
      <c r="B77" s="227"/>
      <c r="D77" s="768" t="s">
        <v>456</v>
      </c>
      <c r="E77" s="738"/>
      <c r="F77" s="738"/>
      <c r="G77" s="738"/>
      <c r="H77" s="738"/>
      <c r="I77" s="738" t="s">
        <v>271</v>
      </c>
      <c r="J77" s="738"/>
      <c r="K77" s="738"/>
      <c r="L77" s="738"/>
      <c r="M77" s="738"/>
      <c r="N77" s="738"/>
      <c r="O77" s="738"/>
      <c r="P77" s="736"/>
      <c r="Q77" s="752" t="s">
        <v>303</v>
      </c>
      <c r="R77" s="750"/>
      <c r="S77" s="1161"/>
      <c r="T77" s="1161"/>
      <c r="U77" s="266"/>
      <c r="V77" s="266"/>
      <c r="W77" s="266"/>
      <c r="X77" s="266"/>
      <c r="Y77" s="200"/>
      <c r="Z77" s="200"/>
      <c r="AA77" s="200"/>
      <c r="AB77" s="200"/>
      <c r="AC77" s="200"/>
    </row>
    <row r="78" spans="1:29" ht="45.95" customHeight="1" x14ac:dyDescent="0.25">
      <c r="A78" s="237"/>
      <c r="B78" s="227"/>
      <c r="D78" s="768" t="s">
        <v>457</v>
      </c>
      <c r="E78" s="738"/>
      <c r="F78" s="738"/>
      <c r="G78" s="738"/>
      <c r="H78" s="738" t="s">
        <v>271</v>
      </c>
      <c r="I78" s="738" t="s">
        <v>271</v>
      </c>
      <c r="J78" s="738"/>
      <c r="K78" s="738"/>
      <c r="L78" s="738"/>
      <c r="M78" s="738" t="s">
        <v>271</v>
      </c>
      <c r="N78" s="738"/>
      <c r="O78" s="738" t="s">
        <v>271</v>
      </c>
      <c r="P78" s="736"/>
      <c r="Q78" s="752" t="s">
        <v>301</v>
      </c>
      <c r="R78" s="750"/>
      <c r="S78" s="1161"/>
      <c r="T78" s="1161"/>
      <c r="U78" s="266"/>
      <c r="V78" s="266"/>
      <c r="W78" s="266"/>
      <c r="X78" s="266"/>
      <c r="Y78" s="200"/>
      <c r="Z78" s="200"/>
      <c r="AA78" s="200"/>
      <c r="AB78" s="200"/>
      <c r="AC78" s="200"/>
    </row>
    <row r="79" spans="1:29" ht="49.5" customHeight="1" thickBot="1" x14ac:dyDescent="0.3">
      <c r="A79" s="237"/>
      <c r="B79" s="227"/>
      <c r="D79" s="769" t="s">
        <v>458</v>
      </c>
      <c r="E79" s="738"/>
      <c r="F79" s="738"/>
      <c r="G79" s="738"/>
      <c r="H79" s="738"/>
      <c r="I79" s="738"/>
      <c r="J79" s="738"/>
      <c r="K79" s="738"/>
      <c r="L79" s="738"/>
      <c r="M79" s="738"/>
      <c r="N79" s="738"/>
      <c r="O79" s="738"/>
      <c r="P79" s="736"/>
      <c r="Q79" s="752" t="s">
        <v>301</v>
      </c>
      <c r="R79" s="750"/>
      <c r="S79" s="1161"/>
      <c r="T79" s="1161"/>
      <c r="U79" s="266"/>
      <c r="V79" s="266"/>
      <c r="W79" s="266"/>
      <c r="X79" s="266"/>
      <c r="Y79" s="200"/>
      <c r="Z79" s="200"/>
      <c r="AA79" s="200"/>
      <c r="AB79" s="200"/>
      <c r="AC79" s="200"/>
    </row>
    <row r="80" spans="1:29" ht="29.45" customHeight="1" thickBot="1" x14ac:dyDescent="0.3">
      <c r="A80" s="105"/>
      <c r="B80" s="227"/>
      <c r="C80" s="89"/>
      <c r="D80" s="1162" t="s">
        <v>459</v>
      </c>
      <c r="E80" s="1162"/>
      <c r="F80" s="1162"/>
      <c r="G80" s="1162"/>
      <c r="H80" s="1162"/>
      <c r="I80" s="1162"/>
      <c r="J80" s="1162"/>
      <c r="K80" s="1162"/>
      <c r="L80" s="1162"/>
      <c r="M80" s="1162"/>
      <c r="N80" s="1162"/>
      <c r="O80" s="1162"/>
      <c r="P80" s="400"/>
      <c r="Q80" s="753"/>
      <c r="R80" s="707"/>
      <c r="S80" s="1163"/>
      <c r="T80" s="1163"/>
      <c r="U80" s="266"/>
      <c r="V80" s="266"/>
      <c r="W80" s="266"/>
      <c r="X80" s="266"/>
      <c r="Y80" s="200"/>
      <c r="Z80" s="200"/>
      <c r="AA80" s="200"/>
      <c r="AB80" s="200"/>
      <c r="AC80" s="200"/>
    </row>
    <row r="81" spans="1:29" ht="38.1" customHeight="1" x14ac:dyDescent="0.25">
      <c r="A81" s="105"/>
      <c r="B81" s="227"/>
      <c r="C81" s="89"/>
      <c r="D81" s="768" t="s">
        <v>460</v>
      </c>
      <c r="E81" s="742"/>
      <c r="F81" s="738"/>
      <c r="G81" s="738"/>
      <c r="H81" s="738" t="s">
        <v>287</v>
      </c>
      <c r="I81" s="738"/>
      <c r="J81" s="738" t="s">
        <v>287</v>
      </c>
      <c r="K81" s="738"/>
      <c r="L81" s="738" t="s">
        <v>287</v>
      </c>
      <c r="M81" s="738" t="s">
        <v>287</v>
      </c>
      <c r="N81" s="738"/>
      <c r="O81" s="738"/>
      <c r="P81" s="736"/>
      <c r="Q81" s="752" t="s">
        <v>301</v>
      </c>
      <c r="R81" s="750"/>
      <c r="S81" s="1161"/>
      <c r="T81" s="1161"/>
      <c r="U81" s="266"/>
      <c r="V81" s="266"/>
      <c r="W81" s="266"/>
      <c r="X81" s="266"/>
      <c r="Y81" s="200"/>
      <c r="Z81" s="200"/>
      <c r="AA81" s="200"/>
      <c r="AB81" s="200"/>
      <c r="AC81" s="200"/>
    </row>
    <row r="82" spans="1:29" ht="50.1" customHeight="1" x14ac:dyDescent="0.25">
      <c r="A82" s="105"/>
      <c r="B82" s="227"/>
      <c r="C82" s="89"/>
      <c r="D82" s="770" t="s">
        <v>461</v>
      </c>
      <c r="E82" s="742"/>
      <c r="F82" s="738"/>
      <c r="G82" s="738"/>
      <c r="H82" s="738"/>
      <c r="I82" s="738"/>
      <c r="J82" s="738"/>
      <c r="K82" s="738" t="s">
        <v>287</v>
      </c>
      <c r="L82" s="738"/>
      <c r="M82" s="738"/>
      <c r="N82" s="738"/>
      <c r="O82" s="738"/>
      <c r="P82" s="736"/>
      <c r="Q82" s="752" t="s">
        <v>301</v>
      </c>
      <c r="R82" s="750"/>
      <c r="S82" s="1161"/>
      <c r="T82" s="1161"/>
      <c r="U82" s="266"/>
      <c r="V82" s="266"/>
      <c r="W82" s="266"/>
      <c r="X82" s="266"/>
      <c r="Y82" s="200"/>
      <c r="Z82" s="200"/>
      <c r="AA82" s="200"/>
      <c r="AB82" s="200"/>
      <c r="AC82" s="200"/>
    </row>
    <row r="83" spans="1:29" ht="38.1" customHeight="1" x14ac:dyDescent="0.25">
      <c r="A83" s="105"/>
      <c r="B83" s="227"/>
      <c r="C83" s="89"/>
      <c r="D83" s="770" t="s">
        <v>462</v>
      </c>
      <c r="E83" s="742"/>
      <c r="F83" s="738"/>
      <c r="G83" s="738"/>
      <c r="H83" s="738" t="s">
        <v>287</v>
      </c>
      <c r="I83" s="738" t="s">
        <v>287</v>
      </c>
      <c r="J83" s="738"/>
      <c r="K83" s="738" t="s">
        <v>287</v>
      </c>
      <c r="L83" s="738"/>
      <c r="M83" s="738"/>
      <c r="N83" s="738"/>
      <c r="O83" s="738"/>
      <c r="P83" s="736"/>
      <c r="Q83" s="752" t="s">
        <v>301</v>
      </c>
      <c r="R83" s="750"/>
      <c r="S83" s="1161"/>
      <c r="T83" s="1161"/>
      <c r="U83" s="266"/>
      <c r="V83" s="266"/>
      <c r="W83" s="266"/>
      <c r="X83" s="266"/>
      <c r="Y83" s="200"/>
      <c r="Z83" s="200"/>
      <c r="AA83" s="200"/>
      <c r="AB83" s="200"/>
      <c r="AC83" s="200"/>
    </row>
    <row r="84" spans="1:29" ht="38.1" customHeight="1" x14ac:dyDescent="0.25">
      <c r="A84" s="105"/>
      <c r="B84" s="227"/>
      <c r="C84" s="89"/>
      <c r="D84" s="770" t="s">
        <v>463</v>
      </c>
      <c r="E84" s="742"/>
      <c r="F84" s="738"/>
      <c r="G84" s="738"/>
      <c r="H84" s="738" t="s">
        <v>287</v>
      </c>
      <c r="I84" s="738" t="s">
        <v>287</v>
      </c>
      <c r="J84" s="738"/>
      <c r="K84" s="738"/>
      <c r="L84" s="738" t="s">
        <v>287</v>
      </c>
      <c r="M84" s="738" t="s">
        <v>287</v>
      </c>
      <c r="N84" s="738" t="s">
        <v>287</v>
      </c>
      <c r="O84" s="738"/>
      <c r="P84" s="736"/>
      <c r="Q84" s="752" t="s">
        <v>301</v>
      </c>
      <c r="R84" s="750"/>
      <c r="S84" s="1161"/>
      <c r="T84" s="1161"/>
      <c r="U84" s="266"/>
      <c r="V84" s="266"/>
      <c r="W84" s="266"/>
      <c r="X84" s="266"/>
      <c r="Y84" s="200"/>
      <c r="Z84" s="200"/>
      <c r="AA84" s="200"/>
      <c r="AB84" s="200"/>
      <c r="AC84" s="200"/>
    </row>
    <row r="85" spans="1:29" ht="48" customHeight="1" x14ac:dyDescent="0.25">
      <c r="A85" s="105"/>
      <c r="B85" s="227"/>
      <c r="C85" s="89"/>
      <c r="D85" s="770" t="s">
        <v>464</v>
      </c>
      <c r="E85" s="742"/>
      <c r="F85" s="738"/>
      <c r="G85" s="738"/>
      <c r="H85" s="738"/>
      <c r="I85" s="738"/>
      <c r="J85" s="738" t="s">
        <v>287</v>
      </c>
      <c r="K85" s="738"/>
      <c r="L85" s="738"/>
      <c r="M85" s="738"/>
      <c r="N85" s="738"/>
      <c r="O85" s="738"/>
      <c r="P85" s="736"/>
      <c r="Q85" s="752" t="s">
        <v>303</v>
      </c>
      <c r="R85" s="750"/>
      <c r="S85" s="1161"/>
      <c r="T85" s="1161"/>
      <c r="U85" s="266"/>
      <c r="V85" s="266"/>
      <c r="W85" s="266"/>
      <c r="X85" s="266"/>
      <c r="Y85" s="200"/>
      <c r="Z85" s="200"/>
      <c r="AA85" s="200"/>
      <c r="AB85" s="200"/>
      <c r="AC85" s="200"/>
    </row>
    <row r="86" spans="1:29" ht="38.1" customHeight="1" x14ac:dyDescent="0.25">
      <c r="A86" s="105"/>
      <c r="B86" s="227"/>
      <c r="C86" s="89"/>
      <c r="D86" s="770" t="s">
        <v>465</v>
      </c>
      <c r="E86" s="742"/>
      <c r="F86" s="738"/>
      <c r="G86" s="738"/>
      <c r="H86" s="738"/>
      <c r="I86" s="738"/>
      <c r="J86" s="738" t="s">
        <v>287</v>
      </c>
      <c r="K86" s="738"/>
      <c r="L86" s="738" t="s">
        <v>287</v>
      </c>
      <c r="M86" s="738"/>
      <c r="N86" s="738"/>
      <c r="O86" s="738"/>
      <c r="P86" s="736"/>
      <c r="Q86" s="752" t="s">
        <v>301</v>
      </c>
      <c r="R86" s="750"/>
      <c r="S86" s="1161"/>
      <c r="T86" s="1161"/>
      <c r="U86" s="266"/>
      <c r="V86" s="266"/>
      <c r="W86" s="266"/>
      <c r="X86" s="266"/>
      <c r="Y86" s="200"/>
      <c r="Z86" s="200"/>
      <c r="AA86" s="200"/>
      <c r="AB86" s="200"/>
      <c r="AC86" s="200"/>
    </row>
    <row r="87" spans="1:29" ht="38.1" customHeight="1" x14ac:dyDescent="0.25">
      <c r="A87" s="105"/>
      <c r="B87" s="227"/>
      <c r="C87" s="89"/>
      <c r="D87" s="770" t="s">
        <v>466</v>
      </c>
      <c r="E87" s="742"/>
      <c r="F87" s="738"/>
      <c r="G87" s="738"/>
      <c r="H87" s="738"/>
      <c r="I87" s="738"/>
      <c r="J87" s="738" t="s">
        <v>271</v>
      </c>
      <c r="K87" s="250"/>
      <c r="L87" s="738"/>
      <c r="M87" s="738"/>
      <c r="N87" s="738"/>
      <c r="O87" s="738"/>
      <c r="P87" s="736"/>
      <c r="Q87" s="752" t="s">
        <v>303</v>
      </c>
      <c r="R87" s="750"/>
      <c r="S87" s="1161"/>
      <c r="T87" s="1161"/>
      <c r="U87" s="266"/>
      <c r="V87" s="266"/>
      <c r="W87" s="266"/>
      <c r="X87" s="266"/>
      <c r="Y87" s="200"/>
      <c r="Z87" s="200"/>
      <c r="AA87" s="200"/>
      <c r="AB87" s="200"/>
      <c r="AC87" s="200"/>
    </row>
    <row r="88" spans="1:29" ht="38.1" customHeight="1" x14ac:dyDescent="0.25">
      <c r="A88" s="105"/>
      <c r="B88" s="227"/>
      <c r="C88" s="89"/>
      <c r="D88" s="770" t="s">
        <v>467</v>
      </c>
      <c r="E88" s="742"/>
      <c r="F88" s="738"/>
      <c r="G88" s="738"/>
      <c r="H88" s="738"/>
      <c r="I88" s="738"/>
      <c r="J88" s="738" t="s">
        <v>271</v>
      </c>
      <c r="K88" s="738"/>
      <c r="L88" s="738"/>
      <c r="M88" s="738"/>
      <c r="N88" s="738"/>
      <c r="O88" s="738"/>
      <c r="P88" s="736"/>
      <c r="Q88" s="752" t="s">
        <v>303</v>
      </c>
      <c r="R88" s="750"/>
      <c r="S88" s="1161"/>
      <c r="T88" s="1161"/>
      <c r="U88" s="266"/>
      <c r="V88" s="266"/>
      <c r="W88" s="266"/>
      <c r="X88" s="266"/>
      <c r="Y88" s="200"/>
      <c r="Z88" s="200"/>
      <c r="AA88" s="200"/>
      <c r="AB88" s="200"/>
      <c r="AC88" s="200"/>
    </row>
    <row r="89" spans="1:29" ht="38.1" customHeight="1" x14ac:dyDescent="0.25">
      <c r="A89" s="105"/>
      <c r="B89" s="227"/>
      <c r="C89" s="89"/>
      <c r="D89" s="771" t="s">
        <v>468</v>
      </c>
      <c r="E89" s="742"/>
      <c r="F89" s="738"/>
      <c r="G89" s="738"/>
      <c r="H89" s="738"/>
      <c r="I89" s="738"/>
      <c r="J89" s="738" t="s">
        <v>287</v>
      </c>
      <c r="K89" s="738"/>
      <c r="L89" s="738"/>
      <c r="M89" s="738"/>
      <c r="N89" s="738"/>
      <c r="O89" s="738"/>
      <c r="P89" s="736"/>
      <c r="Q89" s="754" t="s">
        <v>301</v>
      </c>
      <c r="R89" s="750"/>
      <c r="S89" s="1161"/>
      <c r="T89" s="1161"/>
      <c r="U89" s="266"/>
      <c r="V89" s="266"/>
      <c r="W89" s="266"/>
      <c r="X89" s="266"/>
      <c r="Y89" s="200"/>
      <c r="Z89" s="200"/>
      <c r="AA89" s="200"/>
      <c r="AB89" s="200"/>
      <c r="AC89" s="200"/>
    </row>
    <row r="90" spans="1:29" ht="38.1" customHeight="1" x14ac:dyDescent="0.25">
      <c r="A90" s="105"/>
      <c r="B90" s="227"/>
      <c r="C90" s="89"/>
      <c r="D90" s="770" t="s">
        <v>469</v>
      </c>
      <c r="E90" s="742"/>
      <c r="F90" s="738"/>
      <c r="G90" s="738"/>
      <c r="H90" s="738" t="s">
        <v>271</v>
      </c>
      <c r="I90" s="738"/>
      <c r="J90" s="738"/>
      <c r="K90" s="738"/>
      <c r="L90" s="738"/>
      <c r="M90" s="738"/>
      <c r="N90" s="738"/>
      <c r="O90" s="738"/>
      <c r="P90" s="736"/>
      <c r="Q90" s="752" t="s">
        <v>303</v>
      </c>
      <c r="R90" s="750"/>
      <c r="S90" s="1161"/>
      <c r="T90" s="1161"/>
      <c r="U90" s="266"/>
      <c r="V90" s="266"/>
      <c r="W90" s="266"/>
      <c r="X90" s="266"/>
      <c r="Y90" s="200"/>
      <c r="Z90" s="200"/>
      <c r="AA90" s="200"/>
      <c r="AB90" s="200"/>
      <c r="AC90" s="200"/>
    </row>
    <row r="91" spans="1:29" ht="38.25" x14ac:dyDescent="0.25">
      <c r="A91" s="105"/>
      <c r="B91" s="227"/>
      <c r="C91" s="89"/>
      <c r="D91" s="770" t="s">
        <v>470</v>
      </c>
      <c r="E91" s="742"/>
      <c r="F91" s="738"/>
      <c r="G91" s="738"/>
      <c r="H91" s="738"/>
      <c r="I91" s="738"/>
      <c r="J91" s="738" t="s">
        <v>271</v>
      </c>
      <c r="K91" s="738"/>
      <c r="L91" s="738"/>
      <c r="M91" s="738"/>
      <c r="N91" s="738"/>
      <c r="O91" s="738"/>
      <c r="P91" s="736"/>
      <c r="Q91" s="752" t="s">
        <v>303</v>
      </c>
      <c r="R91" s="750"/>
      <c r="S91" s="1161"/>
      <c r="T91" s="1161"/>
      <c r="U91" s="266"/>
      <c r="V91" s="266"/>
      <c r="W91" s="266"/>
      <c r="X91" s="266"/>
      <c r="Y91" s="200"/>
      <c r="Z91" s="200"/>
      <c r="AA91" s="200"/>
      <c r="AB91" s="200"/>
      <c r="AC91" s="200"/>
    </row>
    <row r="92" spans="1:29" ht="51" x14ac:dyDescent="0.25">
      <c r="A92" s="105"/>
      <c r="B92" s="227"/>
      <c r="C92" s="89"/>
      <c r="D92" s="770" t="s">
        <v>471</v>
      </c>
      <c r="E92" s="742"/>
      <c r="F92" s="738"/>
      <c r="G92" s="738"/>
      <c r="H92" s="738" t="s">
        <v>271</v>
      </c>
      <c r="I92" s="738"/>
      <c r="J92" s="738"/>
      <c r="K92" s="738"/>
      <c r="L92" s="738"/>
      <c r="M92" s="738"/>
      <c r="N92" s="738" t="s">
        <v>271</v>
      </c>
      <c r="O92" s="738"/>
      <c r="P92" s="736"/>
      <c r="Q92" s="752" t="s">
        <v>303</v>
      </c>
      <c r="R92" s="750"/>
      <c r="S92" s="1161"/>
      <c r="T92" s="1161"/>
      <c r="U92" s="266"/>
      <c r="V92" s="266"/>
      <c r="W92" s="266"/>
      <c r="X92" s="266"/>
      <c r="Y92" s="200"/>
      <c r="Z92" s="200"/>
      <c r="AA92" s="200"/>
      <c r="AB92" s="200"/>
      <c r="AC92" s="200"/>
    </row>
    <row r="93" spans="1:29" ht="38.1" customHeight="1" x14ac:dyDescent="0.25">
      <c r="A93" s="105"/>
      <c r="B93" s="227"/>
      <c r="C93" s="89"/>
      <c r="D93" s="772" t="s">
        <v>472</v>
      </c>
      <c r="E93" s="742"/>
      <c r="F93" s="738"/>
      <c r="G93" s="738"/>
      <c r="H93" s="738" t="s">
        <v>287</v>
      </c>
      <c r="I93" s="738"/>
      <c r="J93" s="738"/>
      <c r="K93" s="738"/>
      <c r="L93" s="738"/>
      <c r="M93" s="738"/>
      <c r="N93" s="738" t="s">
        <v>287</v>
      </c>
      <c r="O93" s="738"/>
      <c r="P93" s="736"/>
      <c r="Q93" s="754" t="s">
        <v>301</v>
      </c>
      <c r="R93" s="750"/>
      <c r="S93" s="1161"/>
      <c r="T93" s="1161"/>
      <c r="U93" s="266"/>
      <c r="V93" s="266"/>
      <c r="W93" s="266"/>
      <c r="X93" s="266"/>
      <c r="Y93" s="200"/>
      <c r="Z93" s="200"/>
      <c r="AA93" s="200"/>
      <c r="AB93" s="200"/>
      <c r="AC93" s="200"/>
    </row>
    <row r="94" spans="1:29" ht="38.1" customHeight="1" x14ac:dyDescent="0.25">
      <c r="A94" s="105"/>
      <c r="B94" s="227"/>
      <c r="C94" s="89"/>
      <c r="D94" s="768" t="s">
        <v>473</v>
      </c>
      <c r="E94" s="742"/>
      <c r="F94" s="738"/>
      <c r="G94" s="738"/>
      <c r="H94" s="738"/>
      <c r="I94" s="738"/>
      <c r="J94" s="738"/>
      <c r="K94" s="738"/>
      <c r="L94" s="738"/>
      <c r="M94" s="738"/>
      <c r="N94" s="738" t="s">
        <v>287</v>
      </c>
      <c r="O94" s="738"/>
      <c r="P94" s="736"/>
      <c r="Q94" s="754" t="s">
        <v>474</v>
      </c>
      <c r="R94" s="750"/>
      <c r="S94" s="1161"/>
      <c r="T94" s="1161"/>
      <c r="U94" s="266"/>
      <c r="V94" s="266"/>
      <c r="W94" s="266"/>
      <c r="X94" s="266"/>
      <c r="Y94" s="200"/>
      <c r="Z94" s="200"/>
      <c r="AA94" s="200"/>
      <c r="AB94" s="200"/>
      <c r="AC94" s="200"/>
    </row>
    <row r="95" spans="1:29" ht="38.1" customHeight="1" x14ac:dyDescent="0.25">
      <c r="A95" s="105"/>
      <c r="B95" s="227"/>
      <c r="C95" s="89"/>
      <c r="D95" s="770" t="s">
        <v>475</v>
      </c>
      <c r="E95" s="742"/>
      <c r="F95" s="738"/>
      <c r="G95" s="738"/>
      <c r="H95" s="738" t="s">
        <v>287</v>
      </c>
      <c r="I95" s="738" t="s">
        <v>287</v>
      </c>
      <c r="J95" s="738"/>
      <c r="K95" s="738"/>
      <c r="L95" s="738"/>
      <c r="M95" s="738"/>
      <c r="N95" s="738" t="s">
        <v>287</v>
      </c>
      <c r="O95" s="738" t="s">
        <v>287</v>
      </c>
      <c r="P95" s="736"/>
      <c r="Q95" s="754" t="s">
        <v>301</v>
      </c>
      <c r="R95" s="750"/>
      <c r="S95" s="1161"/>
      <c r="T95" s="1161"/>
      <c r="U95" s="266"/>
      <c r="V95" s="266"/>
      <c r="W95" s="266"/>
      <c r="X95" s="266"/>
      <c r="Y95" s="200"/>
      <c r="Z95" s="200"/>
      <c r="AA95" s="200"/>
      <c r="AB95" s="200"/>
      <c r="AC95" s="200"/>
    </row>
    <row r="96" spans="1:29" ht="38.1" customHeight="1" x14ac:dyDescent="0.25">
      <c r="A96" s="105"/>
      <c r="B96" s="227"/>
      <c r="C96" s="89"/>
      <c r="D96" s="770" t="s">
        <v>476</v>
      </c>
      <c r="E96" s="742"/>
      <c r="F96" s="738"/>
      <c r="G96" s="738"/>
      <c r="H96" s="738" t="s">
        <v>287</v>
      </c>
      <c r="I96" s="738" t="s">
        <v>287</v>
      </c>
      <c r="J96" s="738"/>
      <c r="K96" s="738"/>
      <c r="L96" s="738"/>
      <c r="M96" s="738" t="s">
        <v>287</v>
      </c>
      <c r="N96" s="738"/>
      <c r="O96" s="738" t="s">
        <v>287</v>
      </c>
      <c r="P96" s="736"/>
      <c r="Q96" s="754" t="s">
        <v>301</v>
      </c>
      <c r="R96" s="750"/>
      <c r="S96" s="1161"/>
      <c r="T96" s="1161"/>
      <c r="U96" s="266"/>
      <c r="V96" s="266"/>
      <c r="W96" s="266"/>
      <c r="X96" s="266"/>
      <c r="Y96" s="200"/>
      <c r="Z96" s="200"/>
      <c r="AA96" s="200"/>
      <c r="AB96" s="200"/>
      <c r="AC96" s="200"/>
    </row>
    <row r="97" spans="1:29" ht="48" customHeight="1" x14ac:dyDescent="0.25">
      <c r="A97" s="105"/>
      <c r="B97" s="227"/>
      <c r="C97" s="89"/>
      <c r="D97" s="770" t="s">
        <v>477</v>
      </c>
      <c r="E97" s="742"/>
      <c r="F97" s="738"/>
      <c r="G97" s="738"/>
      <c r="H97" s="738" t="s">
        <v>287</v>
      </c>
      <c r="I97" s="738" t="s">
        <v>287</v>
      </c>
      <c r="J97" s="738"/>
      <c r="K97" s="738" t="s">
        <v>287</v>
      </c>
      <c r="L97" s="738"/>
      <c r="M97" s="738" t="s">
        <v>287</v>
      </c>
      <c r="N97" s="738" t="s">
        <v>287</v>
      </c>
      <c r="O97" s="738"/>
      <c r="P97" s="736"/>
      <c r="Q97" s="754" t="s">
        <v>301</v>
      </c>
      <c r="R97" s="750"/>
      <c r="S97" s="1161"/>
      <c r="T97" s="1161"/>
      <c r="U97" s="266"/>
      <c r="V97" s="266"/>
      <c r="W97" s="266"/>
      <c r="X97" s="266"/>
      <c r="Y97" s="200"/>
      <c r="Z97" s="200"/>
      <c r="AA97" s="200"/>
      <c r="AB97" s="200"/>
      <c r="AC97" s="200"/>
    </row>
    <row r="98" spans="1:29" ht="24.6" customHeight="1" x14ac:dyDescent="0.25">
      <c r="A98" s="105"/>
      <c r="B98" s="227"/>
      <c r="C98" s="89"/>
      <c r="D98" s="1162" t="s">
        <v>478</v>
      </c>
      <c r="E98" s="1162"/>
      <c r="F98" s="1162"/>
      <c r="G98" s="1162"/>
      <c r="H98" s="1162"/>
      <c r="I98" s="1162"/>
      <c r="J98" s="1162"/>
      <c r="K98" s="1162"/>
      <c r="L98" s="1162"/>
      <c r="M98" s="1162"/>
      <c r="N98" s="1162"/>
      <c r="O98" s="1162"/>
      <c r="P98" s="736"/>
      <c r="Q98" s="778"/>
      <c r="R98" s="750"/>
      <c r="S98" s="767"/>
      <c r="T98" s="767"/>
      <c r="U98" s="88"/>
      <c r="V98" s="88"/>
      <c r="W98" s="88"/>
      <c r="X98" s="88"/>
    </row>
    <row r="99" spans="1:29" ht="39" customHeight="1" x14ac:dyDescent="0.25">
      <c r="A99" s="105"/>
      <c r="B99" s="227"/>
      <c r="C99" s="89"/>
      <c r="D99" s="774" t="s">
        <v>479</v>
      </c>
      <c r="E99" s="742"/>
      <c r="F99" s="738"/>
      <c r="G99" s="738"/>
      <c r="H99" s="738" t="s">
        <v>271</v>
      </c>
      <c r="I99" s="738" t="s">
        <v>271</v>
      </c>
      <c r="J99" s="738" t="s">
        <v>271</v>
      </c>
      <c r="K99" s="738"/>
      <c r="L99" s="738"/>
      <c r="M99" s="738" t="s">
        <v>271</v>
      </c>
      <c r="N99" s="738" t="s">
        <v>271</v>
      </c>
      <c r="O99" s="738" t="s">
        <v>271</v>
      </c>
      <c r="P99" s="736"/>
      <c r="Q99" s="752" t="s">
        <v>301</v>
      </c>
      <c r="R99" s="750"/>
      <c r="S99" s="1161"/>
      <c r="T99" s="1161"/>
      <c r="U99" s="88"/>
      <c r="V99" s="88"/>
      <c r="W99" s="88"/>
      <c r="X99" s="88"/>
    </row>
    <row r="100" spans="1:29" ht="29.1" customHeight="1" x14ac:dyDescent="0.25">
      <c r="A100" s="105"/>
      <c r="B100" s="227"/>
      <c r="C100" s="89"/>
      <c r="D100" s="774" t="s">
        <v>480</v>
      </c>
      <c r="E100" s="742"/>
      <c r="F100" s="738"/>
      <c r="G100" s="738"/>
      <c r="H100" s="738" t="s">
        <v>271</v>
      </c>
      <c r="I100" s="738" t="s">
        <v>271</v>
      </c>
      <c r="J100" s="738" t="s">
        <v>271</v>
      </c>
      <c r="K100" s="738"/>
      <c r="L100" s="738"/>
      <c r="M100" s="738"/>
      <c r="N100" s="738"/>
      <c r="O100" s="738" t="s">
        <v>271</v>
      </c>
      <c r="P100" s="736"/>
      <c r="Q100" s="752" t="s">
        <v>303</v>
      </c>
      <c r="R100" s="750"/>
      <c r="S100" s="1161"/>
      <c r="T100" s="1161"/>
      <c r="U100" s="88"/>
      <c r="V100" s="88"/>
      <c r="W100" s="88"/>
      <c r="X100" s="88"/>
    </row>
    <row r="101" spans="1:29" ht="48" customHeight="1" x14ac:dyDescent="0.25">
      <c r="A101" s="105"/>
      <c r="B101" s="227"/>
      <c r="C101" s="89"/>
      <c r="D101" s="774" t="s">
        <v>481</v>
      </c>
      <c r="E101" s="742"/>
      <c r="F101" s="738"/>
      <c r="G101" s="738"/>
      <c r="H101" s="738" t="s">
        <v>271</v>
      </c>
      <c r="I101" s="738" t="s">
        <v>271</v>
      </c>
      <c r="J101" s="738" t="s">
        <v>271</v>
      </c>
      <c r="K101" s="738" t="s">
        <v>271</v>
      </c>
      <c r="L101" s="738"/>
      <c r="M101" s="738" t="s">
        <v>271</v>
      </c>
      <c r="N101" s="738" t="s">
        <v>271</v>
      </c>
      <c r="O101" s="738" t="s">
        <v>271</v>
      </c>
      <c r="P101" s="736"/>
      <c r="Q101" s="752" t="s">
        <v>301</v>
      </c>
      <c r="R101" s="750"/>
      <c r="S101" s="1161"/>
      <c r="T101" s="1161"/>
      <c r="U101" s="88"/>
      <c r="V101" s="88"/>
      <c r="W101" s="88"/>
      <c r="X101" s="88"/>
    </row>
    <row r="102" spans="1:29" ht="48" customHeight="1" x14ac:dyDescent="0.25">
      <c r="A102" s="105"/>
      <c r="B102" s="227"/>
      <c r="C102" s="89"/>
      <c r="D102" s="774" t="s">
        <v>482</v>
      </c>
      <c r="E102" s="742"/>
      <c r="F102" s="738"/>
      <c r="G102" s="738"/>
      <c r="H102" s="738"/>
      <c r="I102" s="738"/>
      <c r="J102" s="738" t="s">
        <v>271</v>
      </c>
      <c r="K102" s="738"/>
      <c r="L102" s="738"/>
      <c r="M102" s="738"/>
      <c r="N102" s="738"/>
      <c r="O102" s="738"/>
      <c r="P102" s="736"/>
      <c r="Q102" s="752" t="s">
        <v>303</v>
      </c>
      <c r="R102" s="750"/>
      <c r="S102" s="1161"/>
      <c r="T102" s="1161"/>
      <c r="U102" s="88"/>
      <c r="V102" s="88"/>
      <c r="W102" s="88"/>
      <c r="X102" s="88"/>
    </row>
    <row r="103" spans="1:29" ht="36.950000000000003" customHeight="1" x14ac:dyDescent="0.25">
      <c r="A103" s="105"/>
      <c r="B103" s="227"/>
      <c r="C103" s="89"/>
      <c r="D103" s="774" t="s">
        <v>483</v>
      </c>
      <c r="E103" s="742"/>
      <c r="F103" s="738"/>
      <c r="G103" s="738"/>
      <c r="H103" s="738" t="s">
        <v>287</v>
      </c>
      <c r="I103" s="738" t="s">
        <v>287</v>
      </c>
      <c r="J103" s="738"/>
      <c r="K103" s="738"/>
      <c r="L103" s="738"/>
      <c r="M103" s="738" t="s">
        <v>287</v>
      </c>
      <c r="N103" s="738"/>
      <c r="O103" s="738" t="s">
        <v>287</v>
      </c>
      <c r="P103" s="736"/>
      <c r="Q103" s="752" t="s">
        <v>301</v>
      </c>
      <c r="R103" s="750"/>
      <c r="S103" s="1161"/>
      <c r="T103" s="1161"/>
      <c r="U103" s="88"/>
      <c r="V103" s="88"/>
      <c r="W103" s="88"/>
      <c r="X103" s="88"/>
    </row>
    <row r="104" spans="1:29" ht="31.5" customHeight="1" x14ac:dyDescent="0.25">
      <c r="A104" s="105"/>
      <c r="B104" s="227"/>
      <c r="C104" s="89"/>
      <c r="D104" s="774" t="s">
        <v>484</v>
      </c>
      <c r="E104" s="742"/>
      <c r="F104" s="738"/>
      <c r="G104" s="738"/>
      <c r="H104" s="738" t="s">
        <v>287</v>
      </c>
      <c r="I104" s="738" t="s">
        <v>287</v>
      </c>
      <c r="J104" s="738"/>
      <c r="K104" s="738"/>
      <c r="L104" s="738"/>
      <c r="M104" s="738" t="s">
        <v>287</v>
      </c>
      <c r="N104" s="738"/>
      <c r="O104" s="738"/>
      <c r="P104" s="736"/>
      <c r="Q104" s="752" t="s">
        <v>301</v>
      </c>
      <c r="R104" s="750"/>
      <c r="S104" s="1161"/>
      <c r="T104" s="1161"/>
      <c r="U104" s="88"/>
      <c r="V104" s="88"/>
      <c r="W104" s="88"/>
      <c r="X104" s="88"/>
    </row>
    <row r="105" spans="1:29" ht="36.6" customHeight="1" x14ac:dyDescent="0.25">
      <c r="A105" s="105"/>
      <c r="B105" s="227"/>
      <c r="C105" s="89"/>
      <c r="D105" s="774" t="s">
        <v>485</v>
      </c>
      <c r="E105" s="742"/>
      <c r="F105" s="738"/>
      <c r="G105" s="738"/>
      <c r="H105" s="738" t="s">
        <v>287</v>
      </c>
      <c r="I105" s="738" t="s">
        <v>287</v>
      </c>
      <c r="J105" s="738"/>
      <c r="K105" s="738"/>
      <c r="L105" s="738"/>
      <c r="M105" s="738"/>
      <c r="N105" s="738"/>
      <c r="O105" s="738" t="s">
        <v>287</v>
      </c>
      <c r="P105" s="736"/>
      <c r="Q105" s="752" t="s">
        <v>301</v>
      </c>
      <c r="R105" s="750"/>
      <c r="S105" s="1161"/>
      <c r="T105" s="1161"/>
      <c r="U105" s="88"/>
      <c r="V105" s="88"/>
      <c r="W105" s="88"/>
      <c r="X105" s="88"/>
    </row>
    <row r="106" spans="1:29" ht="18.600000000000001" customHeight="1" x14ac:dyDescent="0.25">
      <c r="A106" s="105"/>
      <c r="B106" s="227"/>
      <c r="C106" s="89"/>
      <c r="D106" s="773"/>
      <c r="E106" s="399"/>
      <c r="F106" s="399"/>
      <c r="G106" s="400"/>
      <c r="H106" s="400"/>
      <c r="I106" s="400"/>
      <c r="J106" s="400"/>
      <c r="K106" s="400"/>
      <c r="L106" s="400"/>
      <c r="M106" s="399"/>
      <c r="N106" s="400"/>
      <c r="O106" s="400"/>
      <c r="P106" s="400"/>
      <c r="Q106" s="707"/>
      <c r="R106" s="707"/>
      <c r="T106" s="88"/>
      <c r="U106" s="88"/>
      <c r="V106" s="88"/>
      <c r="W106" s="88"/>
      <c r="X106" s="88"/>
    </row>
    <row r="107" spans="1:29" ht="18.600000000000001" customHeight="1" thickBot="1" x14ac:dyDescent="0.3">
      <c r="A107" s="105"/>
      <c r="B107" s="227"/>
      <c r="C107" s="89"/>
      <c r="D107" s="51" t="s">
        <v>486</v>
      </c>
      <c r="E107" s="399"/>
      <c r="F107" s="399"/>
      <c r="G107" s="400"/>
      <c r="H107" s="400"/>
      <c r="I107" s="400"/>
      <c r="J107" s="400"/>
      <c r="K107" s="400"/>
      <c r="L107" s="400"/>
      <c r="M107" s="399"/>
      <c r="N107" s="400"/>
      <c r="O107" s="400"/>
      <c r="P107" s="400"/>
      <c r="Q107" s="707"/>
      <c r="R107" s="707"/>
      <c r="T107" s="88"/>
      <c r="U107" s="88"/>
      <c r="V107" s="88"/>
      <c r="W107" s="88"/>
      <c r="X107" s="88"/>
    </row>
    <row r="108" spans="1:29" ht="29.45" customHeight="1" x14ac:dyDescent="0.25">
      <c r="A108" s="105"/>
      <c r="B108" s="227"/>
      <c r="C108" s="89"/>
      <c r="D108" s="714" t="s">
        <v>331</v>
      </c>
      <c r="E108" s="1083" t="s">
        <v>264</v>
      </c>
      <c r="F108" s="1083"/>
      <c r="G108" s="1083"/>
      <c r="H108" s="1084" t="s">
        <v>265</v>
      </c>
      <c r="I108" s="1084"/>
      <c r="J108" s="1084"/>
      <c r="K108" s="1084"/>
      <c r="L108" s="1084"/>
      <c r="M108" s="1084"/>
      <c r="N108" s="1084"/>
      <c r="O108" s="1084"/>
      <c r="P108" s="400"/>
      <c r="Q108" s="707"/>
      <c r="R108" s="707"/>
      <c r="T108" s="88"/>
      <c r="U108" s="88"/>
      <c r="V108" s="88"/>
      <c r="W108" s="88"/>
      <c r="X108" s="88"/>
    </row>
    <row r="109" spans="1:29" ht="32.1" customHeight="1" x14ac:dyDescent="0.25">
      <c r="D109" s="762" t="s">
        <v>332</v>
      </c>
      <c r="E109" s="759"/>
      <c r="F109" s="760"/>
      <c r="G109" s="760"/>
      <c r="H109" s="760"/>
      <c r="I109" s="760"/>
      <c r="J109" s="789" t="s">
        <v>287</v>
      </c>
      <c r="K109" s="789" t="s">
        <v>287</v>
      </c>
      <c r="L109" s="789" t="s">
        <v>287</v>
      </c>
      <c r="M109" s="760"/>
      <c r="N109" s="760"/>
      <c r="O109" s="760"/>
      <c r="P109" s="399"/>
      <c r="Q109" s="757" t="s">
        <v>301</v>
      </c>
      <c r="R109" s="200"/>
      <c r="S109" s="1161"/>
      <c r="T109" s="1161"/>
      <c r="U109" s="88"/>
      <c r="V109" s="88"/>
      <c r="W109" s="88"/>
      <c r="X109" s="88"/>
    </row>
    <row r="110" spans="1:29" ht="39.6" customHeight="1" x14ac:dyDescent="0.25">
      <c r="D110" s="763" t="s">
        <v>333</v>
      </c>
      <c r="E110" s="761" t="s">
        <v>271</v>
      </c>
      <c r="F110" s="760" t="s">
        <v>271</v>
      </c>
      <c r="G110" s="760"/>
      <c r="H110" s="760"/>
      <c r="I110" s="760"/>
      <c r="J110" s="760"/>
      <c r="K110" s="760"/>
      <c r="L110" s="760"/>
      <c r="M110" s="760"/>
      <c r="N110" s="760"/>
      <c r="O110" s="760"/>
      <c r="P110" s="399"/>
      <c r="Q110" s="757" t="s">
        <v>301</v>
      </c>
      <c r="R110" s="751"/>
      <c r="S110" s="1161"/>
      <c r="T110" s="1161"/>
      <c r="U110" s="88"/>
      <c r="V110" s="88"/>
      <c r="W110" s="88"/>
      <c r="X110" s="88"/>
    </row>
    <row r="111" spans="1:29" ht="37.5" customHeight="1" x14ac:dyDescent="0.25">
      <c r="C111" s="1078"/>
      <c r="D111" s="764" t="s">
        <v>487</v>
      </c>
      <c r="E111" s="759"/>
      <c r="F111" s="760"/>
      <c r="G111" s="760"/>
      <c r="H111" s="760" t="s">
        <v>271</v>
      </c>
      <c r="I111" s="760" t="s">
        <v>271</v>
      </c>
      <c r="J111" s="760" t="s">
        <v>271</v>
      </c>
      <c r="K111" s="760" t="s">
        <v>271</v>
      </c>
      <c r="L111" s="760" t="s">
        <v>271</v>
      </c>
      <c r="M111" s="760" t="s">
        <v>271</v>
      </c>
      <c r="N111" s="760" t="s">
        <v>271</v>
      </c>
      <c r="O111" s="760" t="s">
        <v>271</v>
      </c>
      <c r="P111" s="399"/>
      <c r="Q111" s="757" t="s">
        <v>301</v>
      </c>
      <c r="R111" s="751"/>
      <c r="S111" s="1161"/>
      <c r="T111" s="1161"/>
      <c r="U111" s="88"/>
      <c r="V111" s="88"/>
      <c r="W111" s="88"/>
      <c r="X111" s="88"/>
    </row>
    <row r="112" spans="1:29" ht="39.6" customHeight="1" x14ac:dyDescent="0.25">
      <c r="C112" s="1078"/>
      <c r="D112" s="763" t="s">
        <v>335</v>
      </c>
      <c r="E112" s="759"/>
      <c r="F112" s="760"/>
      <c r="G112" s="760"/>
      <c r="H112" s="760"/>
      <c r="I112" s="760"/>
      <c r="J112" s="760" t="s">
        <v>287</v>
      </c>
      <c r="K112" s="760" t="s">
        <v>287</v>
      </c>
      <c r="L112" s="760"/>
      <c r="M112" s="760"/>
      <c r="N112" s="760" t="s">
        <v>287</v>
      </c>
      <c r="O112" s="760"/>
      <c r="P112" s="399"/>
      <c r="Q112" s="757" t="s">
        <v>301</v>
      </c>
      <c r="R112" s="751"/>
      <c r="S112" s="1161"/>
      <c r="T112" s="1161"/>
      <c r="U112" s="88"/>
      <c r="V112" s="88"/>
      <c r="W112" s="88"/>
      <c r="X112" s="88"/>
    </row>
    <row r="113" spans="3:24" ht="38.450000000000003" customHeight="1" x14ac:dyDescent="0.25">
      <c r="C113" s="1078"/>
      <c r="D113" s="763" t="s">
        <v>488</v>
      </c>
      <c r="E113" s="759"/>
      <c r="F113" s="760"/>
      <c r="G113" s="760"/>
      <c r="H113" s="760" t="s">
        <v>287</v>
      </c>
      <c r="I113" s="760" t="s">
        <v>287</v>
      </c>
      <c r="J113" s="760" t="s">
        <v>287</v>
      </c>
      <c r="K113" s="760"/>
      <c r="L113" s="760"/>
      <c r="M113" s="760"/>
      <c r="N113" s="760" t="s">
        <v>287</v>
      </c>
      <c r="O113" s="760"/>
      <c r="P113" s="399"/>
      <c r="Q113" s="757" t="s">
        <v>301</v>
      </c>
      <c r="R113" s="751"/>
      <c r="S113" s="1161"/>
      <c r="T113" s="1161"/>
      <c r="U113" s="88"/>
      <c r="V113" s="88"/>
      <c r="W113" s="88"/>
      <c r="X113" s="88"/>
    </row>
    <row r="114" spans="3:24" ht="36.950000000000003" customHeight="1" x14ac:dyDescent="0.25">
      <c r="C114" s="1078"/>
      <c r="D114" s="764" t="s">
        <v>337</v>
      </c>
      <c r="E114" s="759"/>
      <c r="F114" s="760"/>
      <c r="G114" s="760"/>
      <c r="H114" s="760" t="s">
        <v>287</v>
      </c>
      <c r="I114" s="760" t="s">
        <v>287</v>
      </c>
      <c r="J114" s="760" t="s">
        <v>287</v>
      </c>
      <c r="K114" s="760" t="s">
        <v>287</v>
      </c>
      <c r="L114" s="760" t="s">
        <v>287</v>
      </c>
      <c r="M114" s="760" t="s">
        <v>287</v>
      </c>
      <c r="N114" s="760" t="s">
        <v>287</v>
      </c>
      <c r="O114" s="760" t="s">
        <v>287</v>
      </c>
      <c r="P114" s="399"/>
      <c r="Q114" s="757" t="s">
        <v>301</v>
      </c>
      <c r="R114" s="751"/>
      <c r="S114" s="1161"/>
      <c r="T114" s="1161"/>
      <c r="U114" s="88"/>
      <c r="V114" s="88"/>
      <c r="W114" s="88"/>
      <c r="X114" s="88"/>
    </row>
    <row r="115" spans="3:24" ht="44.1" customHeight="1" x14ac:dyDescent="0.25">
      <c r="C115" s="1078"/>
      <c r="D115" s="765" t="s">
        <v>338</v>
      </c>
      <c r="E115" s="759"/>
      <c r="F115" s="760"/>
      <c r="G115" s="760" t="s">
        <v>271</v>
      </c>
      <c r="H115" s="760" t="s">
        <v>271</v>
      </c>
      <c r="I115" s="760" t="s">
        <v>271</v>
      </c>
      <c r="J115" s="760"/>
      <c r="K115" s="760"/>
      <c r="L115" s="760"/>
      <c r="M115" s="760"/>
      <c r="N115" s="760"/>
      <c r="O115" s="760"/>
      <c r="P115" s="399"/>
      <c r="Q115" s="757" t="s">
        <v>301</v>
      </c>
      <c r="R115" s="751"/>
      <c r="S115" s="1161"/>
      <c r="T115" s="1161"/>
      <c r="U115" s="88"/>
      <c r="V115" s="88"/>
      <c r="W115" s="88"/>
      <c r="X115" s="88"/>
    </row>
    <row r="116" spans="3:24" ht="38.25" x14ac:dyDescent="0.25">
      <c r="C116" s="1078"/>
      <c r="D116" s="768" t="s">
        <v>489</v>
      </c>
      <c r="E116" s="775"/>
      <c r="F116" s="776"/>
      <c r="G116" s="776"/>
      <c r="H116" s="776"/>
      <c r="I116" s="776"/>
      <c r="J116" s="776"/>
      <c r="K116" s="776"/>
      <c r="L116" s="776"/>
      <c r="M116" s="776"/>
      <c r="N116" s="776"/>
      <c r="O116" s="776"/>
      <c r="P116" s="242"/>
      <c r="Q116" s="777" t="s">
        <v>490</v>
      </c>
      <c r="R116" s="708"/>
      <c r="S116" s="1161"/>
      <c r="T116" s="1161"/>
      <c r="U116" s="88"/>
      <c r="V116" s="88"/>
      <c r="W116" s="88"/>
      <c r="X116" s="88"/>
    </row>
    <row r="117" spans="3:24" ht="39" customHeight="1" x14ac:dyDescent="0.25">
      <c r="C117" s="1078"/>
      <c r="D117" s="405"/>
      <c r="Q117" s="239"/>
      <c r="R117" s="239"/>
      <c r="T117" s="88"/>
      <c r="U117" s="88"/>
      <c r="V117" s="88"/>
      <c r="W117" s="88"/>
      <c r="X117" s="88"/>
    </row>
    <row r="118" spans="3:24" ht="38.450000000000003" customHeight="1" x14ac:dyDescent="0.25">
      <c r="C118" s="1078"/>
      <c r="D118" s="209"/>
      <c r="T118" s="88"/>
      <c r="U118" s="88"/>
      <c r="V118" s="88"/>
      <c r="W118" s="88"/>
      <c r="X118" s="88"/>
    </row>
    <row r="119" spans="3:24" ht="56.1" customHeight="1" x14ac:dyDescent="0.25">
      <c r="D119" s="209"/>
      <c r="T119" s="88"/>
      <c r="U119" s="88"/>
      <c r="V119" s="88"/>
      <c r="W119" s="88"/>
      <c r="X119" s="88"/>
    </row>
    <row r="120" spans="3:24" ht="19.5" customHeight="1" x14ac:dyDescent="0.25">
      <c r="D120" s="209"/>
      <c r="T120" s="88"/>
      <c r="U120" s="88"/>
      <c r="V120" s="88"/>
      <c r="W120" s="88"/>
      <c r="X120" s="88"/>
    </row>
    <row r="121" spans="3:24" ht="29.1" customHeight="1" x14ac:dyDescent="0.25">
      <c r="D121" s="241"/>
      <c r="T121" s="88"/>
      <c r="U121" s="88"/>
      <c r="V121" s="88"/>
      <c r="W121" s="88"/>
      <c r="X121" s="88"/>
    </row>
    <row r="122" spans="3:24" ht="33" customHeight="1" x14ac:dyDescent="0.25">
      <c r="D122" s="241"/>
      <c r="T122" s="88"/>
      <c r="U122" s="88"/>
      <c r="V122" s="88"/>
      <c r="W122" s="88"/>
      <c r="X122" s="88"/>
    </row>
  </sheetData>
  <sheetProtection algorithmName="SHA-512" hashValue="8Jfod8aeFV2G4f17jqcZWCcOX5Ti0kW/ZhE+XAfBShD5FT58jIKBks7Re9vMaBc19EAo5aNUrrDfLRGtX3gk+A==" saltValue="N0u+gZvx0GNsr6F+qdIsdw==" spinCount="100000" sheet="1" objects="1" scenarios="1"/>
  <mergeCells count="102">
    <mergeCell ref="Q27:T27"/>
    <mergeCell ref="Q28:T28"/>
    <mergeCell ref="Q23:T23"/>
    <mergeCell ref="Q26:T26"/>
    <mergeCell ref="S99:T99"/>
    <mergeCell ref="S89:T89"/>
    <mergeCell ref="S90:T90"/>
    <mergeCell ref="S91:T91"/>
    <mergeCell ref="S92:T92"/>
    <mergeCell ref="S82:T82"/>
    <mergeCell ref="S83:T83"/>
    <mergeCell ref="S84:T84"/>
    <mergeCell ref="S71:T71"/>
    <mergeCell ref="S72:T72"/>
    <mergeCell ref="S73:T73"/>
    <mergeCell ref="S74:T74"/>
    <mergeCell ref="Q41:Q42"/>
    <mergeCell ref="S41:S42"/>
    <mergeCell ref="Q25:T25"/>
    <mergeCell ref="C111:C118"/>
    <mergeCell ref="S111:T111"/>
    <mergeCell ref="S112:T112"/>
    <mergeCell ref="S113:T113"/>
    <mergeCell ref="S114:T114"/>
    <mergeCell ref="S115:T115"/>
    <mergeCell ref="S116:T116"/>
    <mergeCell ref="S110:T110"/>
    <mergeCell ref="D98:O98"/>
    <mergeCell ref="S109:T109"/>
    <mergeCell ref="E108:G108"/>
    <mergeCell ref="H108:O108"/>
    <mergeCell ref="S100:T100"/>
    <mergeCell ref="S101:T101"/>
    <mergeCell ref="S102:T102"/>
    <mergeCell ref="S103:T103"/>
    <mergeCell ref="S104:T104"/>
    <mergeCell ref="S105:T105"/>
    <mergeCell ref="D80:O80"/>
    <mergeCell ref="S80:T80"/>
    <mergeCell ref="S81:T81"/>
    <mergeCell ref="S97:T97"/>
    <mergeCell ref="S75:T75"/>
    <mergeCell ref="S76:T76"/>
    <mergeCell ref="S77:T77"/>
    <mergeCell ref="S78:T78"/>
    <mergeCell ref="S79:T79"/>
    <mergeCell ref="S85:T85"/>
    <mergeCell ref="S86:T86"/>
    <mergeCell ref="S87:T87"/>
    <mergeCell ref="S88:T88"/>
    <mergeCell ref="S93:T93"/>
    <mergeCell ref="S94:T94"/>
    <mergeCell ref="S95:T95"/>
    <mergeCell ref="S96:T96"/>
    <mergeCell ref="A66:A70"/>
    <mergeCell ref="S66:T66"/>
    <mergeCell ref="S67:T67"/>
    <mergeCell ref="S68:T68"/>
    <mergeCell ref="S69:T69"/>
    <mergeCell ref="S70:T70"/>
    <mergeCell ref="K41:K42"/>
    <mergeCell ref="L41:L42"/>
    <mergeCell ref="M41:M42"/>
    <mergeCell ref="N41:N42"/>
    <mergeCell ref="O41:O42"/>
    <mergeCell ref="K59:K60"/>
    <mergeCell ref="L59:L60"/>
    <mergeCell ref="M59:M60"/>
    <mergeCell ref="N59:N60"/>
    <mergeCell ref="A41:A65"/>
    <mergeCell ref="E41:E42"/>
    <mergeCell ref="F41:F42"/>
    <mergeCell ref="G41:G42"/>
    <mergeCell ref="H41:H42"/>
    <mergeCell ref="I41:I42"/>
    <mergeCell ref="J41:J42"/>
    <mergeCell ref="O59:O60"/>
    <mergeCell ref="E59:E60"/>
    <mergeCell ref="J23:J24"/>
    <mergeCell ref="F59:F60"/>
    <mergeCell ref="G59:G60"/>
    <mergeCell ref="H59:H60"/>
    <mergeCell ref="I59:I60"/>
    <mergeCell ref="J59:J60"/>
    <mergeCell ref="E64:G64"/>
    <mergeCell ref="H64:O64"/>
    <mergeCell ref="E5:G6"/>
    <mergeCell ref="H5:O6"/>
    <mergeCell ref="K23:K24"/>
    <mergeCell ref="L23:L24"/>
    <mergeCell ref="M23:M24"/>
    <mergeCell ref="N23:N24"/>
    <mergeCell ref="O23:O24"/>
    <mergeCell ref="D5:D6"/>
    <mergeCell ref="A8:A11"/>
    <mergeCell ref="A12:A22"/>
    <mergeCell ref="A23:A27"/>
    <mergeCell ref="E23:E24"/>
    <mergeCell ref="F23:F24"/>
    <mergeCell ref="G23:G24"/>
    <mergeCell ref="H23:H24"/>
    <mergeCell ref="I23:I24"/>
  </mergeCells>
  <conditionalFormatting sqref="E64 H64 E65:O65">
    <cfRule type="cellIs" dxfId="218" priority="84" operator="equal">
      <formula>"Medio"</formula>
    </cfRule>
    <cfRule type="cellIs" dxfId="217" priority="85" operator="equal">
      <formula>"Bajo"</formula>
    </cfRule>
    <cfRule type="cellIs" dxfId="216" priority="86" operator="equal">
      <formula>"Alto"</formula>
    </cfRule>
  </conditionalFormatting>
  <conditionalFormatting sqref="E108">
    <cfRule type="cellIs" dxfId="215" priority="18" operator="equal">
      <formula>"Alto"</formula>
    </cfRule>
    <cfRule type="cellIs" dxfId="214" priority="16" operator="equal">
      <formula>"Medio"</formula>
    </cfRule>
    <cfRule type="cellIs" dxfId="213" priority="17" operator="equal">
      <formula>"Low"</formula>
    </cfRule>
  </conditionalFormatting>
  <conditionalFormatting sqref="E10:G10">
    <cfRule type="cellIs" dxfId="212" priority="77" operator="equal">
      <formula>"N/A"</formula>
    </cfRule>
    <cfRule type="cellIs" dxfId="211" priority="78" operator="equal">
      <formula>"Bajo"</formula>
    </cfRule>
    <cfRule type="cellIs" dxfId="210" priority="79" operator="equal">
      <formula>"Alto"</formula>
    </cfRule>
    <cfRule type="cellIs" dxfId="209" priority="80" operator="equal">
      <formula>"Medio"</formula>
    </cfRule>
  </conditionalFormatting>
  <conditionalFormatting sqref="E81:G97 E99:O105">
    <cfRule type="cellIs" dxfId="208" priority="63" operator="equal">
      <formula>0</formula>
    </cfRule>
  </conditionalFormatting>
  <conditionalFormatting sqref="E25:O26 E43:O43">
    <cfRule type="cellIs" dxfId="207" priority="68" operator="equal">
      <formula>"N/A"</formula>
    </cfRule>
    <cfRule type="cellIs" dxfId="206" priority="67" operator="equal">
      <formula>0</formula>
    </cfRule>
  </conditionalFormatting>
  <conditionalFormatting sqref="E25:O26 E43:O44">
    <cfRule type="cellIs" dxfId="205" priority="71" operator="equal">
      <formula>"Bajo"</formula>
    </cfRule>
    <cfRule type="cellIs" dxfId="204" priority="70" operator="equal">
      <formula>"Medio"</formula>
    </cfRule>
    <cfRule type="cellIs" dxfId="203" priority="69" operator="equal">
      <formula>"Alto"</formula>
    </cfRule>
  </conditionalFormatting>
  <conditionalFormatting sqref="E28:O28">
    <cfRule type="cellIs" dxfId="202" priority="76" operator="equal">
      <formula>"Bajo"</formula>
    </cfRule>
    <cfRule type="cellIs" dxfId="201" priority="75" operator="equal">
      <formula>"Medio"</formula>
    </cfRule>
    <cfRule type="cellIs" dxfId="200" priority="74" operator="equal">
      <formula>"Alto"</formula>
    </cfRule>
    <cfRule type="cellIs" dxfId="199" priority="73" operator="equal">
      <formula>0</formula>
    </cfRule>
    <cfRule type="cellIs" dxfId="198" priority="72" operator="equal">
      <formula>"N/A"</formula>
    </cfRule>
  </conditionalFormatting>
  <conditionalFormatting sqref="E46:O46">
    <cfRule type="cellIs" dxfId="197" priority="2" operator="equal">
      <formula>0</formula>
    </cfRule>
    <cfRule type="cellIs" dxfId="196" priority="3" operator="equal">
      <formula>"Alto"</formula>
    </cfRule>
    <cfRule type="cellIs" dxfId="195" priority="4" operator="equal">
      <formula>"Medio"</formula>
    </cfRule>
    <cfRule type="cellIs" dxfId="194" priority="5" operator="equal">
      <formula>"Bajo"</formula>
    </cfRule>
    <cfRule type="cellIs" dxfId="193" priority="1" operator="equal">
      <formula>"N/A"</formula>
    </cfRule>
  </conditionalFormatting>
  <conditionalFormatting sqref="E61:O61">
    <cfRule type="cellIs" dxfId="192" priority="11" operator="equal">
      <formula>0</formula>
    </cfRule>
    <cfRule type="cellIs" dxfId="191" priority="12" operator="equal">
      <formula>"N/A"</formula>
    </cfRule>
  </conditionalFormatting>
  <conditionalFormatting sqref="E61:O63">
    <cfRule type="cellIs" dxfId="190" priority="13" operator="equal">
      <formula>"Alto"</formula>
    </cfRule>
    <cfRule type="cellIs" dxfId="189" priority="14" operator="equal">
      <formula>"Medio"</formula>
    </cfRule>
    <cfRule type="cellIs" dxfId="188" priority="15" operator="equal">
      <formula>"Bajo"</formula>
    </cfRule>
  </conditionalFormatting>
  <conditionalFormatting sqref="E66:O66 D68:D78 D96:D97 D99:D105">
    <cfRule type="cellIs" dxfId="187" priority="81" operator="equal">
      <formula>0</formula>
    </cfRule>
  </conditionalFormatting>
  <conditionalFormatting sqref="E68:O79 L87:O87 J88:O88 K89:O89">
    <cfRule type="cellIs" dxfId="186" priority="66" operator="equal">
      <formula>0</formula>
    </cfRule>
  </conditionalFormatting>
  <conditionalFormatting sqref="H108">
    <cfRule type="cellIs" dxfId="185" priority="20" operator="equal">
      <formula>"Bajo"</formula>
    </cfRule>
    <cfRule type="cellIs" dxfId="184" priority="19" operator="equal">
      <formula>"Medio"</formula>
    </cfRule>
    <cfRule type="cellIs" dxfId="183" priority="21" operator="equal">
      <formula>"Alto"</formula>
    </cfRule>
  </conditionalFormatting>
  <conditionalFormatting sqref="H81:I96">
    <cfRule type="cellIs" dxfId="182" priority="33" operator="equal">
      <formula>0</formula>
    </cfRule>
  </conditionalFormatting>
  <conditionalFormatting sqref="H8:O8 D81:D93">
    <cfRule type="cellIs" dxfId="181" priority="83" operator="equal">
      <formula>0</formula>
    </cfRule>
  </conditionalFormatting>
  <conditionalFormatting sqref="H10:O10 G106:L107 N106:O107">
    <cfRule type="cellIs" dxfId="180" priority="82" operator="equal">
      <formula>0</formula>
    </cfRule>
    <cfRule type="cellIs" dxfId="179" priority="87" operator="equal">
      <formula>"Medio"</formula>
    </cfRule>
    <cfRule type="cellIs" dxfId="178" priority="88" operator="equal">
      <formula>"Bajo"</formula>
    </cfRule>
    <cfRule type="cellIs" dxfId="177" priority="89" operator="equal">
      <formula>"Alto"</formula>
    </cfRule>
  </conditionalFormatting>
  <conditionalFormatting sqref="H97:O97">
    <cfRule type="cellIs" dxfId="176" priority="22" operator="equal">
      <formula>0</formula>
    </cfRule>
  </conditionalFormatting>
  <conditionalFormatting sqref="J85:J89">
    <cfRule type="cellIs" dxfId="175" priority="35" operator="equal">
      <formula>0</formula>
    </cfRule>
  </conditionalFormatting>
  <conditionalFormatting sqref="J109:L109">
    <cfRule type="cellIs" dxfId="174" priority="56" operator="equal">
      <formula>0</formula>
    </cfRule>
  </conditionalFormatting>
  <conditionalFormatting sqref="J81:O84">
    <cfRule type="cellIs" dxfId="173" priority="38" operator="equal">
      <formula>0</formula>
    </cfRule>
  </conditionalFormatting>
  <conditionalFormatting sqref="J90:O96">
    <cfRule type="cellIs" dxfId="172" priority="27" operator="equal">
      <formula>0</formula>
    </cfRule>
  </conditionalFormatting>
  <conditionalFormatting sqref="K85:O86">
    <cfRule type="cellIs" dxfId="171" priority="36" operator="equal">
      <formula>0</formula>
    </cfRule>
  </conditionalFormatting>
  <dataValidations count="2">
    <dataValidation type="list" allowBlank="1" showInputMessage="1" showErrorMessage="1" sqref="E23:O24" xr:uid="{D5AD708D-AB31-4071-8A97-8D39F3395EC6}">
      <formula1>"Bajo, Alto"</formula1>
    </dataValidation>
    <dataValidation type="list" allowBlank="1" showInputMessage="1" showErrorMessage="1" sqref="E31:S42 E13:S22 E55 E49:O53 E56:O60 F54:O55" xr:uid="{CD0F8DD2-DC7C-49D7-BE12-6F1434E399F6}">
      <formula1>"Alto, Bajo"</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9C1CF-94CD-4D34-9115-0DCC9DC9ADEB}">
  <sheetPr codeName="Sheet10">
    <tabColor theme="0" tint="-0.499984740745262"/>
  </sheetPr>
  <dimension ref="A2:AE43"/>
  <sheetViews>
    <sheetView zoomScale="85" zoomScaleNormal="85" workbookViewId="0">
      <selection activeCell="C1" sqref="C1"/>
    </sheetView>
  </sheetViews>
  <sheetFormatPr baseColWidth="10" defaultColWidth="9.140625" defaultRowHeight="15" x14ac:dyDescent="0.25"/>
  <cols>
    <col min="1" max="1" width="41.5703125" style="40" customWidth="1"/>
    <col min="2" max="2" width="3.140625" style="40" customWidth="1"/>
    <col min="3" max="3" width="7.85546875" style="40" customWidth="1"/>
    <col min="4" max="17" width="9.140625" style="40"/>
    <col min="18" max="18" width="8.140625" style="40" customWidth="1"/>
    <col min="19" max="19" width="9.5703125" style="40" customWidth="1"/>
    <col min="20" max="20" width="10.28515625" style="40" bestFit="1" customWidth="1"/>
    <col min="21" max="21" width="15.85546875" style="40" customWidth="1"/>
    <col min="22" max="22" width="22" style="40" customWidth="1"/>
    <col min="23" max="23" width="13.42578125" style="40" customWidth="1"/>
    <col min="24" max="25" width="9.140625" style="40"/>
    <col min="26" max="26" width="15.140625" style="40" customWidth="1"/>
    <col min="27" max="16384" width="9.140625" style="40"/>
  </cols>
  <sheetData>
    <row r="2" spans="1:26" ht="28.5" customHeight="1" x14ac:dyDescent="0.3">
      <c r="D2" s="101" t="s">
        <v>491</v>
      </c>
      <c r="E2" s="102"/>
      <c r="F2" s="103"/>
      <c r="G2" s="103"/>
      <c r="H2" s="103"/>
      <c r="I2" s="103"/>
    </row>
    <row r="3" spans="1:26" ht="41.45" customHeight="1" thickBot="1" x14ac:dyDescent="0.5">
      <c r="C3" s="45"/>
      <c r="D3" s="46" t="s">
        <v>1</v>
      </c>
      <c r="E3" s="46"/>
      <c r="F3" s="46"/>
      <c r="G3" s="46"/>
      <c r="H3" s="47"/>
      <c r="I3" s="47"/>
      <c r="J3" s="47"/>
      <c r="K3" s="47"/>
      <c r="L3" s="47"/>
      <c r="M3" s="47"/>
      <c r="N3" s="47"/>
      <c r="O3" s="47"/>
      <c r="P3" s="47"/>
      <c r="Q3" s="47"/>
      <c r="R3" s="47"/>
      <c r="S3" s="47"/>
      <c r="T3" s="47"/>
      <c r="U3" s="47"/>
      <c r="V3" s="47"/>
    </row>
    <row r="4" spans="1:26" ht="11.1" customHeight="1" x14ac:dyDescent="0.45">
      <c r="C4" s="45"/>
      <c r="D4" s="48"/>
      <c r="E4" s="49"/>
      <c r="F4" s="49"/>
      <c r="G4" s="49"/>
    </row>
    <row r="5" spans="1:26" ht="29.45" customHeight="1" x14ac:dyDescent="0.3">
      <c r="A5" s="50"/>
      <c r="B5" s="50"/>
      <c r="C5" s="45"/>
    </row>
    <row r="6" spans="1:26" ht="30.6" customHeight="1" x14ac:dyDescent="0.3">
      <c r="A6" s="1181"/>
      <c r="B6" s="145"/>
      <c r="C6" s="45"/>
      <c r="D6" s="51" t="s">
        <v>492</v>
      </c>
      <c r="V6" s="56" t="s">
        <v>7</v>
      </c>
    </row>
    <row r="7" spans="1:26" ht="18.75" customHeight="1" x14ac:dyDescent="0.3">
      <c r="A7" s="1181"/>
      <c r="B7" s="145"/>
      <c r="C7" s="9"/>
      <c r="D7" s="971" t="s">
        <v>8</v>
      </c>
      <c r="E7" s="971"/>
      <c r="F7" s="971"/>
      <c r="G7" s="971"/>
      <c r="H7" s="971"/>
      <c r="I7" s="972"/>
      <c r="J7" s="1172" t="s">
        <v>9</v>
      </c>
      <c r="K7" s="1127"/>
      <c r="L7" s="1127"/>
      <c r="M7" s="1127"/>
      <c r="N7" s="1127"/>
      <c r="O7" s="1173"/>
      <c r="P7" s="539"/>
      <c r="Q7" s="539"/>
      <c r="R7" s="1" t="s">
        <v>10</v>
      </c>
      <c r="S7" s="2" t="s">
        <v>11</v>
      </c>
      <c r="T7" s="2" t="s">
        <v>12</v>
      </c>
      <c r="U7" s="3" t="s">
        <v>13</v>
      </c>
      <c r="V7" s="59" t="s">
        <v>167</v>
      </c>
    </row>
    <row r="8" spans="1:26" ht="26.1" customHeight="1" x14ac:dyDescent="0.3">
      <c r="A8" s="1181"/>
      <c r="B8" s="145"/>
      <c r="C8" s="9"/>
      <c r="D8" s="971"/>
      <c r="E8" s="971"/>
      <c r="F8" s="971"/>
      <c r="G8" s="971"/>
      <c r="H8" s="971"/>
      <c r="I8" s="972"/>
      <c r="J8" s="1172"/>
      <c r="K8" s="1127"/>
      <c r="L8" s="1127"/>
      <c r="M8" s="1127"/>
      <c r="N8" s="1127"/>
      <c r="O8" s="1173"/>
      <c r="P8" s="539"/>
      <c r="Q8" s="539"/>
      <c r="R8" s="4" t="s">
        <v>14</v>
      </c>
      <c r="S8" s="5" t="s">
        <v>15</v>
      </c>
      <c r="T8" s="6" t="s">
        <v>16</v>
      </c>
      <c r="U8" s="7" t="s">
        <v>17</v>
      </c>
      <c r="V8" s="59" t="s">
        <v>353</v>
      </c>
    </row>
    <row r="9" spans="1:26" ht="89.25" customHeight="1" x14ac:dyDescent="0.25">
      <c r="A9" s="1181"/>
      <c r="B9" s="145"/>
      <c r="C9" s="16" t="s">
        <v>18</v>
      </c>
      <c r="D9" s="1169" t="s">
        <v>493</v>
      </c>
      <c r="E9" s="1169"/>
      <c r="F9" s="1169"/>
      <c r="G9" s="1169"/>
      <c r="H9" s="1169"/>
      <c r="I9" s="1169"/>
      <c r="J9" s="1168" t="s">
        <v>494</v>
      </c>
      <c r="K9" s="1168"/>
      <c r="L9" s="1168"/>
      <c r="M9" s="1168"/>
      <c r="N9" s="1168"/>
      <c r="O9" s="1168"/>
      <c r="P9" s="533"/>
      <c r="Q9" s="533"/>
      <c r="R9" s="158">
        <v>0</v>
      </c>
      <c r="S9" s="159">
        <v>1</v>
      </c>
      <c r="T9" s="159">
        <v>2</v>
      </c>
      <c r="U9" s="160">
        <v>3</v>
      </c>
      <c r="V9" s="146"/>
      <c r="W9" s="62"/>
    </row>
    <row r="10" spans="1:26" ht="113.25" customHeight="1" x14ac:dyDescent="0.25">
      <c r="A10" s="1181"/>
      <c r="B10" s="145"/>
      <c r="C10" s="16" t="s">
        <v>19</v>
      </c>
      <c r="D10" s="1169" t="s">
        <v>495</v>
      </c>
      <c r="E10" s="1169"/>
      <c r="F10" s="1169"/>
      <c r="G10" s="1169"/>
      <c r="H10" s="1169"/>
      <c r="I10" s="1169"/>
      <c r="J10" s="1168" t="s">
        <v>496</v>
      </c>
      <c r="K10" s="1168"/>
      <c r="L10" s="1168"/>
      <c r="M10" s="1168"/>
      <c r="N10" s="1168"/>
      <c r="O10" s="1168"/>
      <c r="P10" s="533"/>
      <c r="Q10" s="533"/>
      <c r="R10" s="158">
        <v>0</v>
      </c>
      <c r="S10" s="159">
        <v>1</v>
      </c>
      <c r="T10" s="159">
        <v>2</v>
      </c>
      <c r="U10" s="160">
        <v>3</v>
      </c>
      <c r="V10" s="146"/>
    </row>
    <row r="11" spans="1:26" ht="83.25" customHeight="1" thickBot="1" x14ac:dyDescent="0.3">
      <c r="A11" s="1181"/>
      <c r="B11" s="145"/>
      <c r="C11" s="16" t="s">
        <v>20</v>
      </c>
      <c r="D11" s="1179" t="s">
        <v>497</v>
      </c>
      <c r="E11" s="1179"/>
      <c r="F11" s="1179"/>
      <c r="G11" s="1179"/>
      <c r="H11" s="1179"/>
      <c r="I11" s="1179"/>
      <c r="J11" s="1167" t="s">
        <v>498</v>
      </c>
      <c r="K11" s="1167"/>
      <c r="L11" s="1167"/>
      <c r="M11" s="1167"/>
      <c r="N11" s="1167"/>
      <c r="O11" s="1167"/>
      <c r="P11" s="535"/>
      <c r="Q11" s="535"/>
      <c r="R11" s="137">
        <v>0</v>
      </c>
      <c r="S11" s="161"/>
      <c r="T11" s="161"/>
      <c r="U11" s="162">
        <v>3</v>
      </c>
      <c r="V11" s="147"/>
      <c r="W11" s="65"/>
      <c r="X11" s="65"/>
      <c r="Y11" s="65"/>
      <c r="Z11" s="65"/>
    </row>
    <row r="12" spans="1:26" ht="21" customHeight="1" thickTop="1" x14ac:dyDescent="0.25">
      <c r="A12" s="1181"/>
      <c r="B12" s="145"/>
      <c r="C12" s="16"/>
      <c r="D12" s="541"/>
      <c r="E12" s="541"/>
      <c r="F12" s="541"/>
      <c r="G12" s="541"/>
      <c r="H12" s="541"/>
      <c r="I12" s="541"/>
      <c r="J12" s="537"/>
      <c r="K12" s="537"/>
      <c r="L12" s="537"/>
      <c r="M12" s="537"/>
      <c r="N12" s="537"/>
      <c r="O12" s="537"/>
      <c r="P12" s="537"/>
      <c r="Q12" s="537"/>
      <c r="R12" s="20"/>
      <c r="S12" s="542"/>
      <c r="T12" s="542"/>
      <c r="U12" s="542"/>
      <c r="V12" s="125"/>
      <c r="W12" s="65"/>
      <c r="X12" s="65"/>
      <c r="Y12" s="65"/>
      <c r="Z12" s="65"/>
    </row>
    <row r="13" spans="1:26" ht="30.95" customHeight="1" x14ac:dyDescent="0.25">
      <c r="A13" s="1181"/>
      <c r="B13" s="145"/>
      <c r="C13" s="67"/>
      <c r="S13" s="543"/>
      <c r="T13" s="1170" t="s">
        <v>499</v>
      </c>
      <c r="U13" s="1170"/>
      <c r="V13" s="106" t="e">
        <f>MAX(AVERAGE(V9,V10),V11)</f>
        <v>#DIV/0!</v>
      </c>
      <c r="W13" s="149"/>
    </row>
    <row r="14" spans="1:26" s="65" customFormat="1" ht="27.6" customHeight="1" x14ac:dyDescent="0.25">
      <c r="A14" s="145"/>
      <c r="B14" s="145"/>
      <c r="C14" s="40"/>
      <c r="D14" s="40"/>
      <c r="E14" s="40"/>
      <c r="F14" s="40"/>
      <c r="G14" s="40"/>
      <c r="H14" s="40"/>
      <c r="I14" s="40"/>
      <c r="J14" s="40"/>
      <c r="K14" s="40"/>
      <c r="L14" s="40"/>
      <c r="M14" s="40"/>
      <c r="N14" s="40"/>
      <c r="O14" s="40"/>
      <c r="P14" s="40"/>
      <c r="Q14" s="40"/>
      <c r="R14" s="70"/>
      <c r="S14" s="70"/>
      <c r="T14" s="70"/>
      <c r="U14" s="70"/>
      <c r="V14" s="150"/>
      <c r="W14" s="40"/>
      <c r="X14" s="40"/>
      <c r="Y14" s="40"/>
      <c r="Z14" s="40"/>
    </row>
    <row r="15" spans="1:26" ht="31.5" customHeight="1" x14ac:dyDescent="0.25">
      <c r="A15" s="69"/>
      <c r="B15" s="69"/>
      <c r="R15" s="543"/>
      <c r="S15" s="543"/>
      <c r="T15" s="1170" t="s">
        <v>500</v>
      </c>
      <c r="U15" s="1170"/>
      <c r="V15" s="85" t="e">
        <f>IF(V13&lt;=1,"Bajo",IF(V13&lt;=2,"Medio","Alto"))</f>
        <v>#DIV/0!</v>
      </c>
      <c r="W15" s="151"/>
    </row>
    <row r="16" spans="1:26" ht="31.5" customHeight="1" x14ac:dyDescent="0.25">
      <c r="A16" s="74"/>
      <c r="B16" s="74"/>
      <c r="R16" s="148"/>
      <c r="S16" s="148"/>
      <c r="T16" s="148"/>
      <c r="U16" s="148"/>
      <c r="V16" s="85"/>
      <c r="W16" s="151"/>
    </row>
    <row r="17" spans="1:31" ht="25.5" customHeight="1" x14ac:dyDescent="0.25">
      <c r="A17" s="1175"/>
      <c r="B17" s="78"/>
      <c r="C17" s="89"/>
      <c r="D17" s="982" t="s">
        <v>55</v>
      </c>
      <c r="E17" s="982"/>
      <c r="F17" s="982"/>
      <c r="G17" s="982"/>
      <c r="H17" s="982"/>
      <c r="I17" s="982"/>
      <c r="J17" s="982"/>
      <c r="K17" s="982"/>
      <c r="L17" s="982"/>
      <c r="M17" s="982"/>
      <c r="N17" s="982"/>
      <c r="O17" s="982"/>
      <c r="P17" s="982"/>
      <c r="Q17" s="982"/>
      <c r="R17" s="982"/>
      <c r="S17" s="982"/>
      <c r="T17" s="982"/>
      <c r="U17" s="982"/>
      <c r="V17" s="982"/>
    </row>
    <row r="18" spans="1:31" ht="77.099999999999994" customHeight="1" x14ac:dyDescent="0.25">
      <c r="A18" s="1175"/>
      <c r="B18" s="78"/>
      <c r="C18" s="89"/>
      <c r="D18" s="1180" t="s">
        <v>753</v>
      </c>
      <c r="E18" s="1180"/>
      <c r="F18" s="1180"/>
      <c r="G18" s="1180"/>
      <c r="H18" s="1180"/>
      <c r="I18" s="1180"/>
      <c r="J18" s="1180"/>
      <c r="K18" s="1180"/>
      <c r="L18" s="1180"/>
      <c r="M18" s="1180"/>
      <c r="N18" s="1180"/>
      <c r="O18" s="1180"/>
      <c r="P18" s="1180"/>
      <c r="Q18" s="1180"/>
      <c r="R18" s="1180"/>
      <c r="S18" s="1180"/>
      <c r="T18" s="1180"/>
      <c r="U18" s="1180"/>
      <c r="V18" s="1180"/>
    </row>
    <row r="19" spans="1:31" ht="25.5" customHeight="1" x14ac:dyDescent="0.25">
      <c r="A19" s="1175"/>
      <c r="B19" s="78"/>
      <c r="C19" s="89"/>
      <c r="D19" s="119"/>
      <c r="E19" s="119"/>
      <c r="F19" s="119"/>
      <c r="G19" s="119"/>
      <c r="H19" s="119"/>
      <c r="I19" s="119"/>
      <c r="J19" s="119"/>
      <c r="K19" s="119"/>
      <c r="L19" s="119"/>
      <c r="M19" s="119"/>
      <c r="N19" s="119"/>
      <c r="O19" s="119"/>
      <c r="P19" s="119"/>
      <c r="Q19" s="119"/>
      <c r="R19" s="119"/>
      <c r="S19" s="119"/>
      <c r="T19" s="119"/>
      <c r="U19" s="119"/>
      <c r="V19" s="119"/>
    </row>
    <row r="20" spans="1:31" ht="59.25" customHeight="1" x14ac:dyDescent="0.25">
      <c r="A20" s="1175"/>
      <c r="B20" s="78"/>
      <c r="C20" s="8"/>
      <c r="D20" s="1178" t="s">
        <v>501</v>
      </c>
      <c r="E20" s="1178"/>
      <c r="F20" s="1178"/>
      <c r="G20" s="1178"/>
      <c r="H20" s="1178"/>
      <c r="I20" s="1178"/>
      <c r="J20" s="1178"/>
      <c r="K20" s="163"/>
      <c r="L20" s="163"/>
      <c r="M20" s="163"/>
      <c r="N20" s="163"/>
      <c r="O20" s="163"/>
      <c r="P20" s="163"/>
      <c r="Q20" s="163"/>
      <c r="R20" s="164"/>
      <c r="S20" s="164"/>
      <c r="T20" s="164"/>
      <c r="U20" s="164"/>
      <c r="V20" s="938" t="s">
        <v>774</v>
      </c>
      <c r="W20" s="979"/>
      <c r="X20" s="979"/>
      <c r="Y20" s="979"/>
      <c r="Z20" s="979"/>
    </row>
    <row r="21" spans="1:31" ht="14.25" customHeight="1" thickBot="1" x14ac:dyDescent="0.35">
      <c r="A21" s="1175"/>
      <c r="B21" s="78"/>
      <c r="C21" s="9"/>
      <c r="D21" s="971" t="s">
        <v>8</v>
      </c>
      <c r="E21" s="971"/>
      <c r="F21" s="971"/>
      <c r="G21" s="971"/>
      <c r="H21" s="971"/>
      <c r="I21" s="972"/>
      <c r="J21" s="1172" t="s">
        <v>9</v>
      </c>
      <c r="K21" s="1127"/>
      <c r="L21" s="1127"/>
      <c r="M21" s="1127"/>
      <c r="N21" s="1127"/>
      <c r="O21" s="1173"/>
      <c r="P21" s="975" t="s">
        <v>58</v>
      </c>
      <c r="Q21" s="976"/>
      <c r="R21" s="977"/>
      <c r="S21" s="975" t="s">
        <v>59</v>
      </c>
      <c r="T21" s="976"/>
      <c r="U21" s="977"/>
      <c r="V21" s="965" t="s">
        <v>60</v>
      </c>
      <c r="AE21" s="40" t="s">
        <v>56</v>
      </c>
    </row>
    <row r="22" spans="1:31" ht="22.5" customHeight="1" x14ac:dyDescent="0.3">
      <c r="A22" s="80"/>
      <c r="B22" s="80"/>
      <c r="C22" s="9"/>
      <c r="D22" s="971"/>
      <c r="E22" s="971"/>
      <c r="F22" s="971"/>
      <c r="G22" s="971"/>
      <c r="H22" s="971"/>
      <c r="I22" s="972"/>
      <c r="J22" s="1172"/>
      <c r="K22" s="1127"/>
      <c r="L22" s="1127"/>
      <c r="M22" s="1127"/>
      <c r="N22" s="1127"/>
      <c r="O22" s="1173"/>
      <c r="P22" s="302" t="s">
        <v>61</v>
      </c>
      <c r="Q22" s="302" t="s">
        <v>62</v>
      </c>
      <c r="R22" s="302" t="s">
        <v>63</v>
      </c>
      <c r="S22" s="302" t="s">
        <v>61</v>
      </c>
      <c r="T22" s="302" t="s">
        <v>62</v>
      </c>
      <c r="U22" s="303" t="s">
        <v>63</v>
      </c>
      <c r="V22" s="1174"/>
    </row>
    <row r="23" spans="1:31" ht="60.6" customHeight="1" x14ac:dyDescent="0.25">
      <c r="C23" s="10" t="s">
        <v>21</v>
      </c>
      <c r="D23" s="1169" t="s">
        <v>502</v>
      </c>
      <c r="E23" s="1169"/>
      <c r="F23" s="1169"/>
      <c r="G23" s="1169"/>
      <c r="H23" s="1169"/>
      <c r="I23" s="1169"/>
      <c r="J23" s="1168" t="s">
        <v>503</v>
      </c>
      <c r="K23" s="1168"/>
      <c r="L23" s="1168"/>
      <c r="M23" s="1168"/>
      <c r="N23" s="1168"/>
      <c r="O23" s="1168"/>
      <c r="P23" s="946">
        <v>1</v>
      </c>
      <c r="Q23" s="946">
        <v>0.9</v>
      </c>
      <c r="R23" s="947">
        <v>0.8</v>
      </c>
      <c r="S23" s="946">
        <v>1.2</v>
      </c>
      <c r="T23" s="946">
        <v>1.3</v>
      </c>
      <c r="U23" s="946">
        <v>1.5</v>
      </c>
      <c r="V23" s="948">
        <v>1.3</v>
      </c>
      <c r="W23" s="153"/>
    </row>
    <row r="24" spans="1:31" ht="20.45" customHeight="1" x14ac:dyDescent="0.25">
      <c r="A24" s="80"/>
      <c r="B24" s="80"/>
      <c r="C24" s="1176"/>
      <c r="D24" s="154"/>
      <c r="E24" s="154"/>
      <c r="F24" s="154"/>
      <c r="G24" s="154"/>
      <c r="H24" s="154"/>
      <c r="I24" s="154"/>
      <c r="J24" s="124"/>
      <c r="K24" s="124"/>
      <c r="L24" s="124"/>
      <c r="M24" s="124"/>
      <c r="N24" s="124"/>
      <c r="O24" s="124"/>
      <c r="P24" s="124"/>
      <c r="Q24" s="124"/>
      <c r="R24" s="125"/>
      <c r="S24" s="125"/>
      <c r="T24" s="125"/>
      <c r="U24" s="125"/>
    </row>
    <row r="25" spans="1:31" ht="37.5" customHeight="1" x14ac:dyDescent="0.25">
      <c r="C25" s="1176"/>
      <c r="D25" s="98"/>
      <c r="E25" s="98"/>
      <c r="F25" s="98"/>
      <c r="G25" s="98"/>
      <c r="H25" s="98"/>
      <c r="I25" s="98"/>
      <c r="J25" s="98"/>
      <c r="K25" s="98"/>
      <c r="L25" s="98"/>
      <c r="M25" s="98"/>
      <c r="N25" s="98"/>
      <c r="O25" s="98"/>
      <c r="P25" s="98"/>
      <c r="Q25" s="98"/>
      <c r="S25" s="87"/>
      <c r="T25" s="966" t="s">
        <v>504</v>
      </c>
      <c r="U25" s="966"/>
      <c r="V25" s="21" t="e">
        <f>IF(V23*V13&gt;3,3,V23*V13)</f>
        <v>#DIV/0!</v>
      </c>
      <c r="W25" s="149"/>
      <c r="X25" s="1171"/>
      <c r="Y25" s="1171"/>
      <c r="Z25" s="1171"/>
    </row>
    <row r="26" spans="1:31" ht="14.1" customHeight="1" x14ac:dyDescent="0.25">
      <c r="C26" s="1177"/>
      <c r="D26" s="98"/>
      <c r="E26" s="98"/>
      <c r="F26" s="98"/>
      <c r="G26" s="98"/>
      <c r="H26" s="98"/>
      <c r="I26" s="98"/>
      <c r="J26" s="98"/>
      <c r="K26" s="98"/>
      <c r="L26" s="98"/>
      <c r="M26" s="98"/>
      <c r="N26" s="98"/>
      <c r="O26" s="98"/>
      <c r="P26" s="98"/>
      <c r="Q26" s="98"/>
      <c r="R26" s="97"/>
      <c r="S26" s="97"/>
      <c r="T26" s="97"/>
      <c r="U26" s="97"/>
      <c r="V26" s="8"/>
      <c r="W26" s="90"/>
    </row>
    <row r="27" spans="1:31" ht="33.6" customHeight="1" x14ac:dyDescent="0.25">
      <c r="C27" s="1177"/>
      <c r="D27" s="154"/>
      <c r="E27" s="154"/>
      <c r="F27" s="154"/>
      <c r="G27" s="154"/>
      <c r="H27" s="154"/>
      <c r="I27" s="154"/>
      <c r="J27" s="124"/>
      <c r="K27" s="124"/>
      <c r="L27" s="124"/>
      <c r="M27" s="124"/>
      <c r="N27" s="124"/>
      <c r="O27" s="124"/>
      <c r="P27" s="124"/>
      <c r="Q27" s="124"/>
      <c r="R27" s="543"/>
      <c r="S27" s="543"/>
      <c r="T27" s="966" t="s">
        <v>505</v>
      </c>
      <c r="U27" s="966"/>
      <c r="V27" s="24" t="e">
        <f>IF(V25&lt;=1,"Bajo",IF(V25&lt;=2,"Medio","Alto"))</f>
        <v>#DIV/0!</v>
      </c>
      <c r="W27" s="118"/>
    </row>
    <row r="28" spans="1:31" ht="14.45" customHeight="1" x14ac:dyDescent="0.25">
      <c r="C28" s="1177"/>
      <c r="L28" s="62"/>
      <c r="M28" s="152"/>
      <c r="N28" s="152"/>
      <c r="O28" s="152"/>
      <c r="P28" s="152"/>
      <c r="Q28" s="152"/>
      <c r="R28" s="114"/>
      <c r="S28" s="114"/>
      <c r="T28" s="114"/>
      <c r="U28" s="114"/>
      <c r="V28" s="114"/>
      <c r="W28" s="114"/>
      <c r="X28" s="114"/>
      <c r="Y28" s="114"/>
      <c r="Z28" s="114"/>
    </row>
    <row r="29" spans="1:31" ht="13.5" customHeight="1" x14ac:dyDescent="0.25">
      <c r="C29" s="1177"/>
      <c r="D29" s="51"/>
    </row>
    <row r="30" spans="1:31" ht="30" customHeight="1" x14ac:dyDescent="0.25">
      <c r="A30" s="155"/>
      <c r="B30" s="155"/>
      <c r="C30" s="89"/>
    </row>
    <row r="31" spans="1:31" ht="24" customHeight="1" x14ac:dyDescent="0.25"/>
    <row r="32" spans="1:31" ht="15" customHeight="1" x14ac:dyDescent="0.25"/>
    <row r="33" spans="3:22" ht="20.45" customHeight="1" x14ac:dyDescent="0.25">
      <c r="C33" s="61"/>
    </row>
    <row r="34" spans="3:22" ht="20.100000000000001" customHeight="1" x14ac:dyDescent="0.25">
      <c r="C34" s="156"/>
    </row>
    <row r="35" spans="3:22" ht="48" customHeight="1" x14ac:dyDescent="0.25"/>
    <row r="36" spans="3:22" ht="14.45" customHeight="1" x14ac:dyDescent="0.25"/>
    <row r="37" spans="3:22" ht="14.45" customHeight="1" x14ac:dyDescent="0.25"/>
    <row r="38" spans="3:22" ht="23.45" customHeight="1" x14ac:dyDescent="0.25">
      <c r="D38" s="1166"/>
      <c r="E38" s="1166"/>
      <c r="F38" s="1166"/>
      <c r="G38" s="1166"/>
      <c r="H38" s="1166"/>
      <c r="I38" s="1166"/>
      <c r="J38" s="1166"/>
      <c r="K38" s="1166"/>
      <c r="L38" s="1166"/>
      <c r="M38" s="1166"/>
      <c r="N38" s="1166"/>
      <c r="O38" s="1166"/>
      <c r="P38" s="534"/>
      <c r="Q38" s="534"/>
      <c r="R38" s="157"/>
      <c r="S38" s="157"/>
      <c r="T38" s="157"/>
      <c r="U38" s="157"/>
      <c r="V38" s="157"/>
    </row>
    <row r="39" spans="3:22" ht="71.099999999999994" customHeight="1" x14ac:dyDescent="0.25"/>
    <row r="40" spans="3:22" ht="32.450000000000003" customHeight="1" x14ac:dyDescent="0.25"/>
    <row r="41" spans="3:22" ht="54.6" customHeight="1" x14ac:dyDescent="0.25"/>
    <row r="43" spans="3:22" ht="29.25" customHeight="1" x14ac:dyDescent="0.25"/>
  </sheetData>
  <sheetProtection algorithmName="SHA-512" hashValue="E3E/M1vZ71E/gXHkSIwO/YDFm1o3MGNVovXVCqu/tUSO8Xsa83b0UGZVn8x13m/pB6K4X7T1WPhWk7XAvKFonQ==" saltValue="d6fo3k+B0I2QX/6NdVBwsQ==" spinCount="100000" sheet="1" objects="1" scenarios="1"/>
  <mergeCells count="31">
    <mergeCell ref="T27:U27"/>
    <mergeCell ref="A19:A21"/>
    <mergeCell ref="D7:I8"/>
    <mergeCell ref="C24:C29"/>
    <mergeCell ref="D20:J20"/>
    <mergeCell ref="A17:A18"/>
    <mergeCell ref="D11:I11"/>
    <mergeCell ref="D10:I10"/>
    <mergeCell ref="D17:V17"/>
    <mergeCell ref="D18:V18"/>
    <mergeCell ref="J7:O8"/>
    <mergeCell ref="D9:I9"/>
    <mergeCell ref="J9:O9"/>
    <mergeCell ref="A11:A13"/>
    <mergeCell ref="A6:A8"/>
    <mergeCell ref="A9:A10"/>
    <mergeCell ref="T13:U13"/>
    <mergeCell ref="T15:U15"/>
    <mergeCell ref="X25:Z25"/>
    <mergeCell ref="W20:Z20"/>
    <mergeCell ref="D21:I22"/>
    <mergeCell ref="J21:O22"/>
    <mergeCell ref="V21:V22"/>
    <mergeCell ref="P21:R21"/>
    <mergeCell ref="S21:U21"/>
    <mergeCell ref="T25:U25"/>
    <mergeCell ref="D38:O38"/>
    <mergeCell ref="J11:O11"/>
    <mergeCell ref="J10:O10"/>
    <mergeCell ref="J23:O23"/>
    <mergeCell ref="D23:I23"/>
  </mergeCells>
  <conditionalFormatting sqref="V15:V16">
    <cfRule type="cellIs" dxfId="170" priority="22" operator="equal">
      <formula>"Bajo"</formula>
    </cfRule>
    <cfRule type="cellIs" dxfId="169" priority="23" operator="equal">
      <formula>"Medio"</formula>
    </cfRule>
    <cfRule type="cellIs" dxfId="168" priority="24" operator="equal">
      <formula>"Alto"</formula>
    </cfRule>
  </conditionalFormatting>
  <conditionalFormatting sqref="V27">
    <cfRule type="cellIs" dxfId="167" priority="2" operator="equal">
      <formula>"Bajo"</formula>
    </cfRule>
    <cfRule type="cellIs" dxfId="166" priority="3" operator="equal">
      <formula>"Medio"</formula>
    </cfRule>
    <cfRule type="cellIs" dxfId="165" priority="4" operator="equal">
      <formula>"Alto"</formula>
    </cfRule>
  </conditionalFormatting>
  <dataValidations count="3">
    <dataValidation type="list" allowBlank="1" showInputMessage="1" showErrorMessage="1" sqref="V9:V10" xr:uid="{8648BCB6-30B4-4FD1-A599-E3B3415B9CF6}">
      <formula1>"0,1,2,3"</formula1>
    </dataValidation>
    <dataValidation type="list" allowBlank="1" showInputMessage="1" showErrorMessage="1" sqref="V11" xr:uid="{B138A2EB-FB3B-4117-86AC-237C3F259269}">
      <formula1>"0,3"</formula1>
    </dataValidation>
    <dataValidation type="list" allowBlank="1" showInputMessage="1" showErrorMessage="1" sqref="V23" xr:uid="{7F43AC29-0155-4228-97F4-98DEA5818455}">
      <formula1>"0.8,0.9,1,1.2,1.3,1.5"</formula1>
    </dataValidation>
  </dataValidations>
  <pageMargins left="0.7" right="0.7" top="0.75" bottom="0.75" header="0.3" footer="0.3"/>
  <headerFooter>
    <oddHeader>&amp;C&amp;&amp;"Calibri"&amp;10&amp;K808080 Corporate Use&amp;K808080&amp;1#_x000D_</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1FA65-0FB4-4501-AE79-D0536F59ACCD}">
  <sheetPr>
    <tabColor theme="0" tint="-0.499984740745262"/>
  </sheetPr>
  <dimension ref="A1:BH80"/>
  <sheetViews>
    <sheetView zoomScale="70" zoomScaleNormal="70" workbookViewId="0"/>
  </sheetViews>
  <sheetFormatPr baseColWidth="10" defaultColWidth="9.140625" defaultRowHeight="15" x14ac:dyDescent="0.25"/>
  <cols>
    <col min="1" max="1" width="39.140625" style="40" customWidth="1"/>
    <col min="2" max="2" width="10.140625" style="40" customWidth="1"/>
    <col min="3" max="3" width="34.85546875" style="40" customWidth="1"/>
    <col min="4" max="4" width="14.28515625" style="40" bestFit="1" customWidth="1"/>
    <col min="5" max="5" width="58.7109375" style="40" customWidth="1"/>
    <col min="6" max="6" width="1.5703125" style="40" customWidth="1"/>
    <col min="7" max="7" width="39.140625" style="40" customWidth="1"/>
    <col min="8" max="8" width="38.140625" style="40" customWidth="1"/>
    <col min="9" max="9" width="38" style="40" customWidth="1"/>
    <col min="10" max="10" width="32.42578125" style="40" customWidth="1"/>
    <col min="11" max="11" width="22.28515625" style="40" customWidth="1"/>
    <col min="12" max="12" width="20.5703125" style="40" customWidth="1"/>
    <col min="13" max="13" width="1" style="40" customWidth="1"/>
    <col min="14" max="14" width="35.5703125" style="40" customWidth="1"/>
    <col min="15" max="15" width="33.140625" style="40" customWidth="1"/>
    <col min="16" max="16" width="27.85546875" style="40" customWidth="1"/>
    <col min="17" max="17" width="40.85546875" style="40" customWidth="1"/>
    <col min="18" max="18" width="26.7109375" style="40" customWidth="1"/>
    <col min="19" max="19" width="27.85546875" style="40" customWidth="1"/>
    <col min="20" max="20" width="1.42578125" style="40" customWidth="1"/>
    <col min="21" max="21" width="2.5703125" style="40" customWidth="1"/>
    <col min="22" max="22" width="1.7109375" style="40" customWidth="1"/>
    <col min="23" max="23" width="22.85546875" style="40" customWidth="1"/>
    <col min="24" max="24" width="15.5703125" style="40" customWidth="1"/>
    <col min="25" max="25" width="30" style="40" customWidth="1"/>
    <col min="26" max="26" width="40.140625" style="40" customWidth="1"/>
    <col min="27" max="27" width="2.28515625" style="40" customWidth="1"/>
    <col min="28" max="28" width="34.5703125" style="40" customWidth="1"/>
    <col min="29" max="29" width="44.42578125" style="40" customWidth="1"/>
    <col min="30" max="31" width="36.42578125" style="40" customWidth="1"/>
    <col min="32" max="32" width="36" style="40" customWidth="1"/>
    <col min="33" max="33" width="25.7109375" style="165" customWidth="1"/>
    <col min="34" max="34" width="33.7109375" style="40" customWidth="1"/>
    <col min="35" max="35" width="40.28515625" style="40" customWidth="1"/>
    <col min="36" max="36" width="38.85546875" style="40" customWidth="1"/>
    <col min="37" max="37" width="1.28515625" style="40" customWidth="1"/>
    <col min="38" max="38" width="18.140625" style="40" customWidth="1"/>
    <col min="39" max="39" width="17.7109375" style="40" customWidth="1"/>
    <col min="40" max="40" width="2.5703125" style="200" customWidth="1"/>
    <col min="41" max="41" width="20.7109375" style="632" customWidth="1"/>
    <col min="42" max="42" width="17.7109375" style="632" customWidth="1"/>
    <col min="43" max="43" width="67.7109375" style="88" customWidth="1"/>
    <col min="44" max="44" width="47.5703125" style="88" customWidth="1"/>
    <col min="45" max="45" width="40.5703125" style="88" customWidth="1"/>
    <col min="46" max="47" width="39.140625" style="88" customWidth="1"/>
    <col min="48" max="49" width="19.140625" style="88" customWidth="1"/>
    <col min="50" max="50" width="1.7109375" style="88" customWidth="1"/>
    <col min="51" max="51" width="39.28515625" style="88" customWidth="1"/>
    <col min="52" max="54" width="32.28515625" style="88" customWidth="1"/>
    <col min="55" max="55" width="27" style="88" customWidth="1"/>
    <col min="56" max="56" width="1.85546875" style="88" customWidth="1"/>
    <col min="57" max="57" width="18.5703125" style="88" customWidth="1"/>
    <col min="58" max="58" width="16.85546875" style="88" customWidth="1"/>
    <col min="59" max="60" width="9.140625" style="88"/>
    <col min="61" max="16384" width="9.140625" style="40"/>
  </cols>
  <sheetData>
    <row r="1" spans="1:58" x14ac:dyDescent="0.25">
      <c r="AO1" s="266"/>
      <c r="AP1" s="266"/>
    </row>
    <row r="2" spans="1:58" ht="33" customHeight="1" x14ac:dyDescent="0.3">
      <c r="A2" s="44"/>
      <c r="B2" s="44"/>
      <c r="C2" s="101" t="s">
        <v>491</v>
      </c>
      <c r="D2" s="101"/>
      <c r="E2" s="101"/>
      <c r="F2" s="101"/>
      <c r="G2" s="101"/>
      <c r="H2" s="101"/>
      <c r="U2" s="88"/>
      <c r="AO2" s="266"/>
      <c r="AP2" s="266"/>
    </row>
    <row r="3" spans="1:58" ht="41.45" customHeight="1" thickBot="1" x14ac:dyDescent="0.5">
      <c r="A3" s="44"/>
      <c r="B3" s="44"/>
      <c r="C3" s="464" t="s">
        <v>95</v>
      </c>
      <c r="D3" s="46"/>
      <c r="E3" s="166"/>
      <c r="F3" s="166"/>
      <c r="G3" s="167"/>
      <c r="H3" s="47"/>
      <c r="I3" s="47"/>
      <c r="J3" s="47"/>
      <c r="K3" s="47"/>
      <c r="L3" s="47"/>
      <c r="M3" s="47"/>
      <c r="N3" s="47"/>
      <c r="O3" s="47"/>
      <c r="P3" s="47"/>
      <c r="Q3" s="47"/>
      <c r="R3" s="47"/>
      <c r="S3" s="47"/>
      <c r="T3" s="47"/>
      <c r="U3" s="47"/>
      <c r="AB3" s="88"/>
      <c r="AC3" s="88"/>
      <c r="AD3" s="88"/>
      <c r="AE3" s="88"/>
      <c r="AF3" s="88"/>
      <c r="AG3" s="351"/>
      <c r="AH3" s="88"/>
      <c r="AI3" s="88"/>
      <c r="AJ3" s="88"/>
      <c r="AK3" s="88"/>
      <c r="AL3" s="88"/>
      <c r="AM3" s="88"/>
      <c r="AN3" s="266"/>
      <c r="AO3" s="266"/>
      <c r="AP3" s="266"/>
    </row>
    <row r="4" spans="1:58" ht="18.600000000000001" customHeight="1" x14ac:dyDescent="0.3">
      <c r="A4" s="44"/>
      <c r="B4" s="44"/>
      <c r="C4" s="168"/>
      <c r="D4" s="168"/>
      <c r="AB4" s="88"/>
      <c r="AC4" s="88"/>
      <c r="AD4" s="88"/>
      <c r="AE4" s="88"/>
      <c r="AF4" s="88"/>
      <c r="AG4" s="351"/>
      <c r="AH4" s="88"/>
      <c r="AI4" s="88"/>
      <c r="AJ4" s="88"/>
      <c r="AK4" s="88"/>
      <c r="AL4" s="88"/>
      <c r="AM4" s="88"/>
      <c r="AN4" s="266"/>
      <c r="AO4" s="266"/>
      <c r="AP4" s="266"/>
    </row>
    <row r="5" spans="1:58" ht="48.6" customHeight="1" x14ac:dyDescent="0.25">
      <c r="A5" s="1055"/>
      <c r="B5" s="171"/>
      <c r="C5" s="15" t="s">
        <v>506</v>
      </c>
      <c r="D5" s="15"/>
      <c r="E5" s="8"/>
      <c r="G5" s="51"/>
      <c r="V5" s="346"/>
      <c r="X5" s="172"/>
      <c r="Y5" s="172"/>
      <c r="Z5" s="172"/>
      <c r="AA5" s="172"/>
      <c r="AB5" s="662"/>
      <c r="AC5" s="88"/>
      <c r="AD5" s="88"/>
      <c r="AE5" s="88"/>
      <c r="AF5" s="88"/>
      <c r="AG5" s="351"/>
      <c r="AH5" s="88"/>
      <c r="AI5" s="88"/>
      <c r="AJ5" s="88"/>
      <c r="AK5" s="88"/>
      <c r="AL5" s="88"/>
      <c r="AM5" s="346"/>
      <c r="AN5" s="630"/>
      <c r="AO5" s="630"/>
      <c r="AP5" s="630"/>
    </row>
    <row r="6" spans="1:58" ht="19.5" customHeight="1" x14ac:dyDescent="0.3">
      <c r="A6" s="1055"/>
      <c r="B6" s="64"/>
      <c r="C6" s="558" t="s">
        <v>97</v>
      </c>
      <c r="D6" s="558"/>
      <c r="E6" s="558"/>
      <c r="F6" s="66"/>
      <c r="G6" s="1033" t="s">
        <v>507</v>
      </c>
      <c r="H6" s="1033"/>
      <c r="I6" s="1033"/>
      <c r="J6" s="1033"/>
      <c r="K6" s="1033"/>
      <c r="L6" s="186"/>
      <c r="M6" s="130"/>
      <c r="N6" s="187" t="s">
        <v>508</v>
      </c>
      <c r="O6" s="188"/>
      <c r="P6" s="188"/>
      <c r="Q6" s="188"/>
      <c r="R6" s="1018" t="s">
        <v>509</v>
      </c>
      <c r="S6" s="1018"/>
      <c r="T6" s="1109"/>
      <c r="U6" s="1109"/>
      <c r="W6" s="563"/>
      <c r="AB6" s="1137"/>
      <c r="AC6" s="1137"/>
      <c r="AD6" s="1137"/>
      <c r="AE6" s="1137"/>
      <c r="AF6" s="1137"/>
      <c r="AG6" s="1137"/>
      <c r="AH6" s="1041"/>
      <c r="AI6" s="1041"/>
      <c r="AJ6" s="1041"/>
      <c r="AK6" s="356"/>
      <c r="AL6" s="1042"/>
      <c r="AM6" s="1042"/>
      <c r="AN6" s="357"/>
      <c r="AO6" s="631"/>
      <c r="AR6" s="1137"/>
      <c r="AS6" s="1137"/>
      <c r="AT6" s="1137"/>
      <c r="AU6" s="1137"/>
      <c r="AV6" s="1137"/>
      <c r="AW6" s="354"/>
      <c r="AX6" s="355"/>
      <c r="AY6" s="355"/>
      <c r="AZ6" s="356"/>
      <c r="BA6" s="356"/>
      <c r="BB6" s="356"/>
      <c r="BC6" s="356"/>
      <c r="BD6" s="356"/>
      <c r="BE6" s="1042"/>
      <c r="BF6" s="1042"/>
    </row>
    <row r="7" spans="1:58" ht="19.5" customHeight="1" x14ac:dyDescent="0.25">
      <c r="A7" s="1055"/>
      <c r="B7" s="64"/>
      <c r="C7" s="599"/>
      <c r="D7" s="599"/>
      <c r="E7" s="185">
        <f>IF(D11="N/A",1,0)</f>
        <v>0</v>
      </c>
      <c r="F7" s="66"/>
      <c r="G7" s="402" t="s">
        <v>109</v>
      </c>
      <c r="H7" s="402"/>
      <c r="I7" s="402"/>
      <c r="J7" s="402"/>
      <c r="K7" s="467"/>
      <c r="L7" s="467"/>
      <c r="M7" s="130"/>
      <c r="N7" s="1026" t="s">
        <v>510</v>
      </c>
      <c r="O7" s="1026"/>
      <c r="P7" s="1026"/>
      <c r="Q7" s="1026"/>
      <c r="R7" s="1018"/>
      <c r="S7" s="1018"/>
      <c r="T7" s="1109"/>
      <c r="U7" s="1109"/>
      <c r="AB7" s="1058"/>
      <c r="AC7" s="1058"/>
      <c r="AD7" s="1058"/>
      <c r="AE7" s="1058"/>
      <c r="AF7" s="1058"/>
      <c r="AG7" s="1058"/>
      <c r="AH7" s="1058"/>
      <c r="AI7" s="1058"/>
      <c r="AJ7" s="1058"/>
      <c r="AK7" s="356"/>
      <c r="AL7" s="1042"/>
      <c r="AM7" s="1042"/>
      <c r="AN7" s="357"/>
      <c r="AO7" s="357"/>
      <c r="AP7" s="357"/>
      <c r="AR7" s="1058"/>
      <c r="AS7" s="1058"/>
      <c r="AT7" s="1058"/>
      <c r="AU7" s="1058"/>
      <c r="AV7" s="1058"/>
      <c r="AW7" s="1058"/>
      <c r="AX7" s="355"/>
      <c r="AY7" s="1058"/>
      <c r="AZ7" s="1058"/>
      <c r="BA7" s="1058"/>
      <c r="BB7" s="1058"/>
      <c r="BC7" s="1058"/>
      <c r="BD7" s="356"/>
      <c r="BE7" s="1042"/>
      <c r="BF7" s="1042"/>
    </row>
    <row r="8" spans="1:58" ht="21.6" customHeight="1" x14ac:dyDescent="0.25">
      <c r="A8" s="1055"/>
      <c r="B8" s="64"/>
      <c r="C8" s="8"/>
      <c r="D8" s="8"/>
      <c r="E8" s="17"/>
      <c r="G8" s="126" t="s">
        <v>110</v>
      </c>
      <c r="H8" s="126" t="s">
        <v>111</v>
      </c>
      <c r="I8" s="126" t="s">
        <v>112</v>
      </c>
      <c r="J8" s="126" t="s">
        <v>113</v>
      </c>
      <c r="K8" s="189"/>
      <c r="L8" s="189"/>
      <c r="M8" s="189"/>
      <c r="N8" s="126" t="s">
        <v>114</v>
      </c>
      <c r="O8" s="126" t="s">
        <v>115</v>
      </c>
      <c r="P8" s="126" t="s">
        <v>116</v>
      </c>
      <c r="Q8" s="126" t="s">
        <v>117</v>
      </c>
      <c r="R8" s="126"/>
      <c r="S8" s="126"/>
      <c r="T8" s="8"/>
      <c r="U8" s="8"/>
      <c r="AB8" s="358"/>
      <c r="AC8" s="358"/>
      <c r="AD8" s="358"/>
      <c r="AE8" s="358"/>
      <c r="AF8" s="359"/>
      <c r="AG8" s="359"/>
      <c r="AH8" s="358"/>
      <c r="AI8" s="358"/>
      <c r="AJ8" s="358"/>
      <c r="AK8" s="358"/>
      <c r="AL8"/>
      <c r="AM8"/>
      <c r="AN8" s="633"/>
      <c r="AO8" s="633"/>
      <c r="AP8" s="633"/>
      <c r="AR8" s="358"/>
      <c r="AS8" s="358"/>
      <c r="AT8" s="358"/>
      <c r="AU8" s="358"/>
      <c r="AV8" s="359"/>
      <c r="AW8" s="359"/>
      <c r="AX8" s="359"/>
      <c r="AY8" s="358"/>
      <c r="AZ8" s="358"/>
      <c r="BA8" s="358"/>
      <c r="BB8" s="358"/>
      <c r="BC8" s="358"/>
      <c r="BD8" s="358"/>
      <c r="BE8"/>
      <c r="BF8"/>
    </row>
    <row r="9" spans="1:58" ht="82.5" customHeight="1" x14ac:dyDescent="0.25">
      <c r="A9" s="1056"/>
      <c r="B9" s="64"/>
      <c r="C9" s="557" t="s">
        <v>133</v>
      </c>
      <c r="D9" s="333"/>
      <c r="E9" s="559"/>
      <c r="F9" s="173"/>
      <c r="G9" s="201" t="s">
        <v>511</v>
      </c>
      <c r="H9" s="198" t="s">
        <v>512</v>
      </c>
      <c r="I9" s="190" t="s">
        <v>513</v>
      </c>
      <c r="J9" s="190" t="s">
        <v>514</v>
      </c>
      <c r="K9" s="470" t="s">
        <v>138</v>
      </c>
      <c r="L9" s="471" t="s">
        <v>139</v>
      </c>
      <c r="M9" s="189"/>
      <c r="N9" s="475" t="s">
        <v>140</v>
      </c>
      <c r="O9" s="472" t="s">
        <v>385</v>
      </c>
      <c r="P9" s="472" t="s">
        <v>143</v>
      </c>
      <c r="Q9" s="476" t="s">
        <v>515</v>
      </c>
      <c r="R9" s="480" t="s">
        <v>144</v>
      </c>
      <c r="S9" s="651" t="s">
        <v>145</v>
      </c>
      <c r="T9" s="629"/>
      <c r="U9" s="628" t="s">
        <v>145</v>
      </c>
      <c r="W9" s="1138"/>
      <c r="X9" s="1138"/>
      <c r="Y9" s="1138"/>
      <c r="Z9" s="1138"/>
      <c r="AA9" s="593"/>
      <c r="AB9" s="634"/>
      <c r="AC9" s="634"/>
      <c r="AD9" s="634"/>
      <c r="AE9" s="634"/>
      <c r="AF9" s="635"/>
      <c r="AG9" s="635"/>
      <c r="AH9" s="634"/>
      <c r="AI9" s="634"/>
      <c r="AJ9" s="634"/>
      <c r="AK9" s="364"/>
      <c r="AL9" s="636"/>
      <c r="AM9" s="636"/>
      <c r="AN9" s="365"/>
      <c r="AO9" s="1138"/>
      <c r="AP9" s="1138"/>
      <c r="AQ9" s="1138"/>
      <c r="AR9" s="634"/>
      <c r="AS9" s="362"/>
      <c r="AT9" s="362"/>
      <c r="AU9" s="362"/>
      <c r="AV9" s="635"/>
      <c r="AW9" s="635"/>
      <c r="AX9" s="359"/>
      <c r="AY9" s="634"/>
      <c r="AZ9" s="634"/>
      <c r="BA9" s="634"/>
      <c r="BB9" s="634"/>
      <c r="BC9" s="362"/>
      <c r="BD9" s="364"/>
      <c r="BE9" s="636"/>
      <c r="BF9" s="636"/>
    </row>
    <row r="10" spans="1:58" ht="65.45" customHeight="1" x14ac:dyDescent="0.25">
      <c r="A10" s="1056"/>
      <c r="B10" s="64"/>
      <c r="C10" s="566" t="s">
        <v>156</v>
      </c>
      <c r="D10" s="567" t="s">
        <v>157</v>
      </c>
      <c r="E10" s="623" t="s">
        <v>158</v>
      </c>
      <c r="F10" s="173"/>
      <c r="G10" s="654" t="s">
        <v>392</v>
      </c>
      <c r="H10" s="655" t="s">
        <v>161</v>
      </c>
      <c r="I10" s="654" t="s">
        <v>160</v>
      </c>
      <c r="J10" s="196" t="s">
        <v>516</v>
      </c>
      <c r="K10" s="654" t="s">
        <v>162</v>
      </c>
      <c r="L10" s="656" t="s">
        <v>163</v>
      </c>
      <c r="M10" s="195"/>
      <c r="N10" s="617" t="s">
        <v>164</v>
      </c>
      <c r="O10" s="618" t="s">
        <v>517</v>
      </c>
      <c r="P10" s="618" t="s">
        <v>518</v>
      </c>
      <c r="Q10" s="619" t="s">
        <v>519</v>
      </c>
      <c r="R10" s="337" t="s">
        <v>167</v>
      </c>
      <c r="S10" s="652" t="s">
        <v>163</v>
      </c>
      <c r="T10" s="189"/>
      <c r="U10" s="388" t="s">
        <v>163</v>
      </c>
      <c r="W10" s="1137"/>
      <c r="X10" s="1137"/>
      <c r="Y10" s="1182"/>
      <c r="Z10" s="1182"/>
      <c r="AA10" s="593"/>
      <c r="AB10" s="366"/>
      <c r="AC10" s="663"/>
      <c r="AD10" s="663"/>
      <c r="AE10" s="663"/>
      <c r="AF10" s="366"/>
      <c r="AG10" s="366"/>
      <c r="AH10" s="367"/>
      <c r="AI10" s="367"/>
      <c r="AJ10" s="367"/>
      <c r="AK10" s="370"/>
      <c r="AL10" s="366"/>
      <c r="AM10" s="366"/>
      <c r="AN10" s="366"/>
      <c r="AO10" s="1141"/>
      <c r="AP10" s="1141"/>
      <c r="AQ10" s="638"/>
      <c r="AR10" s="366"/>
      <c r="AS10" s="366"/>
      <c r="AT10" s="366"/>
      <c r="AU10" s="367"/>
      <c r="AV10" s="366"/>
      <c r="AW10" s="366"/>
      <c r="AX10" s="368"/>
      <c r="AY10" s="367"/>
      <c r="AZ10" s="367"/>
      <c r="BA10" s="367"/>
      <c r="BB10" s="367"/>
      <c r="BC10" s="367"/>
      <c r="BD10" s="370"/>
      <c r="BE10" s="366"/>
      <c r="BF10" s="366"/>
    </row>
    <row r="11" spans="1:58" ht="117.95" customHeight="1" x14ac:dyDescent="0.25">
      <c r="A11" s="1057"/>
      <c r="B11" s="52"/>
      <c r="C11" s="560" t="s">
        <v>393</v>
      </c>
      <c r="D11" s="852" t="s">
        <v>172</v>
      </c>
      <c r="E11" s="657" t="s">
        <v>520</v>
      </c>
      <c r="F11" s="658"/>
      <c r="G11" s="177"/>
      <c r="H11" s="177" t="s">
        <v>174</v>
      </c>
      <c r="I11" s="177"/>
      <c r="J11" s="177" t="s">
        <v>174</v>
      </c>
      <c r="K11" s="429" t="e">
        <f>IF(D11="N/A", "N/A",IF(E11="N/A","N/A",AVERAGE(G11,I11)))</f>
        <v>#DIV/0!</v>
      </c>
      <c r="L11" s="202" t="e">
        <f t="shared" ref="L11:L18" si="0">IF(K11="N/A","N/A",IF(K11&lt;=1,"Bajo",IF(K11&lt;=2,"Medio","Alto")))</f>
        <v>#DIV/0!</v>
      </c>
      <c r="M11" s="121"/>
      <c r="N11" s="177"/>
      <c r="O11" s="177"/>
      <c r="P11" s="177"/>
      <c r="Q11" s="177"/>
      <c r="R11" s="650" t="e">
        <f>IF(D11="N/A", "N/A",IF(E11="N/A","N/A",K11-K11*(AVERAGE(N11:Q11)/3)))</f>
        <v>#DIV/0!</v>
      </c>
      <c r="S11" s="202" t="e">
        <f t="shared" ref="S11:S18" si="1">IF(R11="N/A","N/A",IF(R11&lt;=1,"Bajo",IF(R11&lt;=2,"Medio","Alto")))</f>
        <v>#DIV/0!</v>
      </c>
      <c r="T11" s="653"/>
      <c r="U11" s="135"/>
      <c r="W11" s="1183"/>
      <c r="X11" s="1183"/>
      <c r="Y11" s="1152"/>
      <c r="Z11" s="1152"/>
      <c r="AA11" s="96"/>
      <c r="AB11" s="349"/>
      <c r="AC11" s="85"/>
      <c r="AD11" s="85"/>
      <c r="AE11" s="85"/>
      <c r="AF11" s="373"/>
      <c r="AG11" s="374"/>
      <c r="AH11" s="85"/>
      <c r="AI11" s="85"/>
      <c r="AJ11" s="85"/>
      <c r="AK11" s="376"/>
      <c r="AL11" s="377"/>
      <c r="AM11" s="374"/>
      <c r="AN11" s="664"/>
      <c r="AO11" s="1144"/>
      <c r="AP11" s="1144"/>
      <c r="AQ11" s="22"/>
      <c r="AR11" s="349"/>
      <c r="AS11" s="85"/>
      <c r="AT11" s="85"/>
      <c r="AU11" s="85"/>
      <c r="AV11" s="373"/>
      <c r="AW11" s="374"/>
      <c r="AX11" s="375"/>
      <c r="AY11" s="85"/>
      <c r="AZ11" s="85"/>
      <c r="BA11" s="85"/>
      <c r="BB11" s="85"/>
      <c r="BC11" s="85"/>
      <c r="BD11" s="376"/>
      <c r="BE11" s="377"/>
      <c r="BF11" s="374"/>
    </row>
    <row r="12" spans="1:58" ht="99.95" customHeight="1" x14ac:dyDescent="0.25">
      <c r="A12" s="1057"/>
      <c r="B12" s="60"/>
      <c r="C12" s="560" t="s">
        <v>521</v>
      </c>
      <c r="D12" s="852" t="s">
        <v>172</v>
      </c>
      <c r="E12" s="657" t="s">
        <v>522</v>
      </c>
      <c r="F12" s="659"/>
      <c r="G12" s="177"/>
      <c r="H12" s="177" t="s">
        <v>174</v>
      </c>
      <c r="I12" s="177"/>
      <c r="J12" s="177" t="s">
        <v>174</v>
      </c>
      <c r="K12" s="429" t="e">
        <f>IF(D12="N/A", "N/A",IF(E12="N/A","N/A",AVERAGE(G12,I12)))</f>
        <v>#DIV/0!</v>
      </c>
      <c r="L12" s="202" t="e">
        <f t="shared" si="0"/>
        <v>#DIV/0!</v>
      </c>
      <c r="M12" s="125"/>
      <c r="N12" s="177"/>
      <c r="O12" s="177"/>
      <c r="P12" s="177"/>
      <c r="Q12" s="177"/>
      <c r="R12" s="650" t="e">
        <f>IF(D12="N/A", "N/A",IF(E12="N/A","N/A",K12-K12*(AVERAGE(M12:Q12)/3)))</f>
        <v>#DIV/0!</v>
      </c>
      <c r="S12" s="202" t="e">
        <f t="shared" si="1"/>
        <v>#DIV/0!</v>
      </c>
      <c r="T12" s="653"/>
      <c r="U12" s="135"/>
      <c r="W12" s="1183"/>
      <c r="X12" s="1183"/>
      <c r="Y12" s="1184"/>
      <c r="Z12" s="1184"/>
      <c r="AB12" s="349"/>
      <c r="AC12" s="85"/>
      <c r="AD12" s="85"/>
      <c r="AE12" s="85"/>
      <c r="AF12" s="373"/>
      <c r="AG12" s="374"/>
      <c r="AH12" s="85"/>
      <c r="AI12" s="85"/>
      <c r="AJ12" s="85"/>
      <c r="AK12" s="85"/>
      <c r="AL12" s="377"/>
      <c r="AM12" s="374"/>
      <c r="AN12" s="664"/>
      <c r="AO12" s="1144"/>
      <c r="AP12" s="1144"/>
      <c r="AQ12" s="393"/>
      <c r="AR12" s="349"/>
      <c r="AS12" s="85"/>
      <c r="AT12" s="85"/>
      <c r="AU12" s="85"/>
      <c r="AV12" s="373"/>
      <c r="AW12" s="374"/>
      <c r="AX12" s="262"/>
      <c r="AY12" s="85"/>
      <c r="AZ12" s="85"/>
      <c r="BA12" s="85"/>
      <c r="BB12" s="85"/>
      <c r="BC12" s="85"/>
      <c r="BD12" s="85"/>
      <c r="BE12" s="377"/>
      <c r="BF12" s="374"/>
    </row>
    <row r="13" spans="1:58" ht="99.95" customHeight="1" x14ac:dyDescent="0.25">
      <c r="A13" s="52"/>
      <c r="B13" s="81"/>
      <c r="C13" s="560" t="s">
        <v>181</v>
      </c>
      <c r="D13" s="852" t="s">
        <v>172</v>
      </c>
      <c r="E13" s="657" t="s">
        <v>523</v>
      </c>
      <c r="F13" s="660"/>
      <c r="G13" s="177"/>
      <c r="H13" s="177"/>
      <c r="I13" s="177"/>
      <c r="J13" s="177"/>
      <c r="K13" s="429" t="e">
        <f>IF(D13="N/A", "N/A",IF(E13="N/A","N/A",AVERAGE(G13:J13)))</f>
        <v>#DIV/0!</v>
      </c>
      <c r="L13" s="202" t="e">
        <f t="shared" si="0"/>
        <v>#DIV/0!</v>
      </c>
      <c r="M13" s="125"/>
      <c r="N13" s="177"/>
      <c r="O13" s="177"/>
      <c r="P13" s="177"/>
      <c r="Q13" s="177"/>
      <c r="R13" s="650" t="e">
        <f t="shared" ref="R13:R17" si="2">IF(D13="N/A", "N/A",IF(E13="N/A","N/A",K13-K13*(AVERAGE(M13:Q13)/3)))</f>
        <v>#DIV/0!</v>
      </c>
      <c r="S13" s="202" t="e">
        <f t="shared" si="1"/>
        <v>#DIV/0!</v>
      </c>
      <c r="T13" s="653"/>
      <c r="U13" s="135"/>
      <c r="W13" s="1183"/>
      <c r="X13" s="1183"/>
      <c r="Y13" s="1152"/>
      <c r="Z13" s="1152"/>
      <c r="AB13" s="349"/>
      <c r="AC13" s="85"/>
      <c r="AD13" s="85"/>
      <c r="AE13" s="85"/>
      <c r="AF13" s="373"/>
      <c r="AG13" s="374"/>
      <c r="AH13" s="85"/>
      <c r="AI13" s="85"/>
      <c r="AJ13" s="85"/>
      <c r="AK13" s="85"/>
      <c r="AL13" s="377"/>
      <c r="AM13" s="374"/>
      <c r="AN13" s="664"/>
      <c r="AO13" s="1144"/>
      <c r="AP13" s="1144"/>
      <c r="AQ13" s="22"/>
      <c r="AR13" s="349"/>
      <c r="AS13" s="85"/>
      <c r="AT13" s="85"/>
      <c r="AU13" s="85"/>
      <c r="AV13" s="373"/>
      <c r="AW13" s="374"/>
      <c r="AX13" s="262"/>
      <c r="AY13" s="85"/>
      <c r="AZ13" s="85"/>
      <c r="BA13" s="85"/>
      <c r="BB13" s="85"/>
      <c r="BC13" s="85"/>
      <c r="BD13" s="85"/>
      <c r="BE13" s="377"/>
      <c r="BF13" s="374"/>
    </row>
    <row r="14" spans="1:58" ht="99.95" customHeight="1" x14ac:dyDescent="0.25">
      <c r="A14" s="69"/>
      <c r="B14" s="81"/>
      <c r="C14" s="560" t="s">
        <v>185</v>
      </c>
      <c r="D14" s="852" t="s">
        <v>172</v>
      </c>
      <c r="E14" s="657" t="s">
        <v>524</v>
      </c>
      <c r="F14" s="659"/>
      <c r="G14" s="177"/>
      <c r="H14" s="177" t="s">
        <v>174</v>
      </c>
      <c r="I14" s="177"/>
      <c r="J14" s="177"/>
      <c r="K14" s="429" t="e">
        <f>IF(D14="N/A","N/A",IF(E14="N/A","N/A",AVERAGE(G14,I14,J14)))</f>
        <v>#DIV/0!</v>
      </c>
      <c r="L14" s="202" t="e">
        <f t="shared" si="0"/>
        <v>#DIV/0!</v>
      </c>
      <c r="M14" s="125"/>
      <c r="N14" s="177"/>
      <c r="O14" s="177"/>
      <c r="P14" s="177"/>
      <c r="Q14" s="177"/>
      <c r="R14" s="650" t="e">
        <f t="shared" si="2"/>
        <v>#DIV/0!</v>
      </c>
      <c r="S14" s="202" t="e">
        <f t="shared" si="1"/>
        <v>#DIV/0!</v>
      </c>
      <c r="T14" s="653"/>
      <c r="U14" s="135"/>
      <c r="W14" s="1183"/>
      <c r="X14" s="1183"/>
      <c r="Y14" s="1152"/>
      <c r="Z14" s="1152"/>
      <c r="AB14" s="349"/>
      <c r="AC14" s="85"/>
      <c r="AD14" s="85"/>
      <c r="AE14" s="85"/>
      <c r="AF14" s="373"/>
      <c r="AG14" s="374"/>
      <c r="AH14" s="85"/>
      <c r="AI14" s="85"/>
      <c r="AJ14" s="85"/>
      <c r="AK14" s="85"/>
      <c r="AL14" s="377"/>
      <c r="AM14" s="374"/>
      <c r="AN14" s="664"/>
      <c r="AO14" s="1144"/>
      <c r="AP14" s="1144"/>
      <c r="AQ14" s="393"/>
      <c r="AR14" s="349"/>
      <c r="AS14" s="85"/>
      <c r="AT14" s="85"/>
      <c r="AU14" s="85"/>
      <c r="AV14" s="373"/>
      <c r="AW14" s="374"/>
      <c r="AX14" s="262"/>
      <c r="AY14" s="85"/>
      <c r="AZ14" s="85"/>
      <c r="BA14" s="85"/>
      <c r="BB14" s="85"/>
      <c r="BC14" s="85"/>
      <c r="BD14" s="85"/>
      <c r="BE14" s="377"/>
      <c r="BF14" s="374"/>
    </row>
    <row r="15" spans="1:58" ht="99.95" customHeight="1" x14ac:dyDescent="0.25">
      <c r="A15" s="181"/>
      <c r="B15" s="79"/>
      <c r="C15" s="560" t="s">
        <v>188</v>
      </c>
      <c r="D15" s="852" t="s">
        <v>172</v>
      </c>
      <c r="E15" s="657" t="s">
        <v>525</v>
      </c>
      <c r="F15" s="659"/>
      <c r="G15" s="177"/>
      <c r="H15" s="177"/>
      <c r="I15" s="177"/>
      <c r="J15" s="177"/>
      <c r="K15" s="429" t="e">
        <f>IF(D15="N/A", "N/A",IF(E15="N/A","N/A",AVERAGE(G15:J15)))</f>
        <v>#DIV/0!</v>
      </c>
      <c r="L15" s="202" t="e">
        <f t="shared" si="0"/>
        <v>#DIV/0!</v>
      </c>
      <c r="M15" s="125"/>
      <c r="N15" s="177"/>
      <c r="O15" s="177"/>
      <c r="P15" s="177"/>
      <c r="Q15" s="177"/>
      <c r="R15" s="650" t="e">
        <f t="shared" si="2"/>
        <v>#DIV/0!</v>
      </c>
      <c r="S15" s="202" t="e">
        <f t="shared" si="1"/>
        <v>#DIV/0!</v>
      </c>
      <c r="T15" s="653"/>
      <c r="U15" s="135"/>
      <c r="W15" s="1183"/>
      <c r="X15" s="1183"/>
      <c r="Y15" s="1152"/>
      <c r="Z15" s="1152"/>
      <c r="AB15" s="349"/>
      <c r="AC15" s="85"/>
      <c r="AD15" s="85"/>
      <c r="AE15" s="85"/>
      <c r="AF15" s="373"/>
      <c r="AG15" s="374"/>
      <c r="AH15" s="85"/>
      <c r="AI15" s="85"/>
      <c r="AJ15" s="85"/>
      <c r="AK15" s="85"/>
      <c r="AL15" s="377"/>
      <c r="AM15" s="374"/>
      <c r="AN15" s="664"/>
      <c r="AO15" s="1144"/>
      <c r="AP15" s="1144"/>
      <c r="AQ15" s="393"/>
      <c r="AR15" s="349"/>
      <c r="AS15" s="85"/>
      <c r="AT15" s="85"/>
      <c r="AU15" s="85"/>
      <c r="AV15" s="373"/>
      <c r="AW15" s="374"/>
      <c r="AX15" s="262"/>
      <c r="AY15" s="85"/>
      <c r="AZ15" s="85"/>
      <c r="BA15" s="85"/>
      <c r="BB15" s="85"/>
      <c r="BC15" s="85"/>
      <c r="BD15" s="85"/>
      <c r="BE15" s="377"/>
      <c r="BF15" s="374"/>
    </row>
    <row r="16" spans="1:58" ht="99.95" customHeight="1" x14ac:dyDescent="0.25">
      <c r="A16" s="182"/>
      <c r="B16" s="79"/>
      <c r="C16" s="624" t="s">
        <v>192</v>
      </c>
      <c r="D16" s="852" t="s">
        <v>172</v>
      </c>
      <c r="E16" s="657" t="s">
        <v>526</v>
      </c>
      <c r="F16" s="659"/>
      <c r="G16" s="177"/>
      <c r="H16" s="177"/>
      <c r="I16" s="177"/>
      <c r="J16" s="177"/>
      <c r="K16" s="429" t="e">
        <f>IF(D16="N/A","N/A",IF(E16="N/A","N/A",AVERAGE(G16:J16)))</f>
        <v>#DIV/0!</v>
      </c>
      <c r="L16" s="202" t="e">
        <f t="shared" si="0"/>
        <v>#DIV/0!</v>
      </c>
      <c r="M16" s="125"/>
      <c r="N16" s="177"/>
      <c r="O16" s="177"/>
      <c r="P16" s="177"/>
      <c r="Q16" s="177"/>
      <c r="R16" s="650" t="e">
        <f t="shared" si="2"/>
        <v>#DIV/0!</v>
      </c>
      <c r="S16" s="202" t="e">
        <f t="shared" si="1"/>
        <v>#DIV/0!</v>
      </c>
      <c r="T16" s="653"/>
      <c r="U16" s="135"/>
      <c r="W16" s="1183"/>
      <c r="X16" s="1183"/>
      <c r="Y16" s="1185"/>
      <c r="Z16" s="1185"/>
      <c r="AB16" s="349"/>
      <c r="AC16" s="85"/>
      <c r="AD16" s="85"/>
      <c r="AE16" s="85"/>
      <c r="AF16" s="373"/>
      <c r="AG16" s="374"/>
      <c r="AH16" s="85"/>
      <c r="AI16" s="85"/>
      <c r="AJ16" s="85"/>
      <c r="AK16" s="85"/>
      <c r="AL16" s="377"/>
      <c r="AM16" s="374"/>
      <c r="AN16" s="664"/>
      <c r="AO16" s="1144"/>
      <c r="AP16" s="1144"/>
      <c r="AQ16" s="393"/>
      <c r="AR16" s="349"/>
      <c r="AS16" s="85"/>
      <c r="AT16" s="85"/>
      <c r="AU16" s="85"/>
      <c r="AV16" s="373"/>
      <c r="AW16" s="374"/>
      <c r="AX16" s="262"/>
      <c r="AY16" s="85"/>
      <c r="AZ16" s="85"/>
      <c r="BA16" s="85"/>
      <c r="BB16" s="85"/>
      <c r="BC16" s="85"/>
      <c r="BD16" s="85"/>
      <c r="BE16" s="377"/>
      <c r="BF16" s="374"/>
    </row>
    <row r="17" spans="1:58" ht="99.95" customHeight="1" x14ac:dyDescent="0.25">
      <c r="A17" s="182"/>
      <c r="B17" s="79"/>
      <c r="C17" s="562" t="s">
        <v>196</v>
      </c>
      <c r="D17" s="852" t="s">
        <v>172</v>
      </c>
      <c r="E17" s="661" t="s">
        <v>527</v>
      </c>
      <c r="F17" s="660"/>
      <c r="G17" s="177"/>
      <c r="H17" s="177"/>
      <c r="I17" s="177"/>
      <c r="J17" s="177"/>
      <c r="K17" s="429" t="e">
        <f>IF(D17="N/A", "N/A",IF(E17="N/A","N/A",AVERAGE(G17:J17)))</f>
        <v>#DIV/0!</v>
      </c>
      <c r="L17" s="202" t="e">
        <f t="shared" si="0"/>
        <v>#DIV/0!</v>
      </c>
      <c r="M17" s="125"/>
      <c r="N17" s="177"/>
      <c r="O17" s="177"/>
      <c r="P17" s="177"/>
      <c r="Q17" s="177"/>
      <c r="R17" s="650" t="e">
        <f t="shared" si="2"/>
        <v>#DIV/0!</v>
      </c>
      <c r="S17" s="202" t="e">
        <f t="shared" si="1"/>
        <v>#DIV/0!</v>
      </c>
      <c r="T17" s="653"/>
      <c r="U17" s="135"/>
      <c r="W17" s="1183"/>
      <c r="X17" s="1183"/>
      <c r="Y17" s="1152"/>
      <c r="Z17" s="1152"/>
      <c r="AB17" s="349"/>
      <c r="AC17" s="85"/>
      <c r="AD17" s="85"/>
      <c r="AE17" s="85"/>
      <c r="AF17" s="373"/>
      <c r="AG17" s="374"/>
      <c r="AH17" s="85"/>
      <c r="AI17" s="85"/>
      <c r="AJ17" s="85"/>
      <c r="AK17" s="85"/>
      <c r="AL17" s="377"/>
      <c r="AM17" s="374"/>
      <c r="AN17" s="664"/>
      <c r="AO17" s="1144"/>
      <c r="AP17" s="1144"/>
      <c r="AQ17" s="393"/>
      <c r="AR17" s="349"/>
      <c r="AS17" s="85"/>
      <c r="AT17" s="85"/>
      <c r="AU17" s="85"/>
      <c r="AV17" s="373"/>
      <c r="AW17" s="374"/>
      <c r="AX17" s="262"/>
      <c r="AY17" s="85"/>
      <c r="AZ17" s="85"/>
      <c r="BA17" s="85"/>
      <c r="BB17" s="85"/>
      <c r="BC17" s="85"/>
      <c r="BD17" s="85"/>
      <c r="BE17" s="377"/>
      <c r="BF17" s="374"/>
    </row>
    <row r="18" spans="1:58" ht="99.95" customHeight="1" x14ac:dyDescent="0.25">
      <c r="A18" s="182"/>
      <c r="B18" s="79"/>
      <c r="C18" s="624" t="s">
        <v>200</v>
      </c>
      <c r="D18" s="852" t="s">
        <v>172</v>
      </c>
      <c r="E18" s="657" t="s">
        <v>528</v>
      </c>
      <c r="F18" s="659"/>
      <c r="G18" s="177"/>
      <c r="H18" s="177" t="s">
        <v>174</v>
      </c>
      <c r="I18" s="177"/>
      <c r="J18" s="177" t="s">
        <v>174</v>
      </c>
      <c r="K18" s="429" t="e">
        <f>IF(D18="N/A", "N/A",AVERAGE(G18,I18))</f>
        <v>#DIV/0!</v>
      </c>
      <c r="L18" s="202" t="e">
        <f t="shared" si="0"/>
        <v>#DIV/0!</v>
      </c>
      <c r="M18" s="125"/>
      <c r="N18" s="177"/>
      <c r="O18" s="177"/>
      <c r="P18" s="177"/>
      <c r="Q18" s="177" t="s">
        <v>174</v>
      </c>
      <c r="R18" s="650" t="e">
        <f>IF(D18="N/A", "N/A",IF(E18="N/A","N/A",K18-K18*(AVERAGE(M18:P18)/3)))</f>
        <v>#DIV/0!</v>
      </c>
      <c r="S18" s="202" t="e">
        <f t="shared" si="1"/>
        <v>#DIV/0!</v>
      </c>
      <c r="T18" s="653"/>
      <c r="U18" s="135"/>
      <c r="W18" s="1183"/>
      <c r="X18" s="1183"/>
      <c r="Y18" s="1152"/>
      <c r="Z18" s="1152"/>
      <c r="AB18" s="349"/>
      <c r="AC18" s="85"/>
      <c r="AD18" s="85"/>
      <c r="AE18" s="85"/>
      <c r="AF18" s="373"/>
      <c r="AG18" s="374"/>
      <c r="AH18" s="85"/>
      <c r="AI18" s="85"/>
      <c r="AJ18" s="85"/>
      <c r="AK18" s="85"/>
      <c r="AL18" s="377"/>
      <c r="AM18" s="374"/>
      <c r="AN18" s="664"/>
      <c r="AO18" s="1144"/>
      <c r="AP18" s="1144"/>
      <c r="AQ18" s="22"/>
      <c r="AR18" s="349"/>
      <c r="AS18" s="349"/>
      <c r="AT18" s="349"/>
      <c r="AU18" s="349"/>
      <c r="AV18" s="373"/>
      <c r="AW18" s="374"/>
      <c r="AX18" s="262"/>
      <c r="AY18" s="85"/>
      <c r="AZ18" s="85"/>
      <c r="BA18" s="85"/>
      <c r="BB18" s="85"/>
      <c r="BC18" s="85"/>
      <c r="BD18" s="85"/>
      <c r="BE18" s="377"/>
      <c r="BF18" s="374"/>
    </row>
    <row r="19" spans="1:58" x14ac:dyDescent="0.25">
      <c r="J19" s="467"/>
      <c r="K19" s="467"/>
      <c r="AB19" s="88"/>
      <c r="AC19" s="88"/>
      <c r="AD19" s="88"/>
      <c r="AE19" s="88"/>
      <c r="AF19" s="88"/>
      <c r="AG19" s="351"/>
      <c r="AH19" s="88"/>
      <c r="AI19" s="88"/>
      <c r="AJ19" s="88"/>
      <c r="AK19" s="88"/>
      <c r="AL19" s="88"/>
      <c r="AM19" s="88"/>
      <c r="AN19" s="266"/>
    </row>
    <row r="20" spans="1:58" ht="27" customHeight="1" x14ac:dyDescent="0.25">
      <c r="H20" s="579"/>
      <c r="I20" s="579"/>
      <c r="J20" s="579"/>
      <c r="K20" s="579"/>
      <c r="X20" s="88"/>
      <c r="Y20" s="88"/>
      <c r="Z20" s="88"/>
      <c r="AA20" s="88"/>
      <c r="AB20" s="88"/>
      <c r="AC20" s="88"/>
      <c r="AD20" s="88"/>
      <c r="AE20" s="88"/>
      <c r="AF20" s="88"/>
      <c r="AG20" s="351"/>
      <c r="AH20" s="88"/>
      <c r="AI20" s="88"/>
      <c r="AJ20" s="88"/>
      <c r="AK20" s="88"/>
      <c r="AL20" s="88"/>
      <c r="AM20" s="88"/>
      <c r="AN20" s="266"/>
    </row>
    <row r="21" spans="1:58" s="88" customFormat="1" ht="33.75" customHeight="1" x14ac:dyDescent="0.3">
      <c r="B21" s="40"/>
      <c r="C21" s="1052"/>
      <c r="D21" s="1052"/>
      <c r="E21" s="8"/>
      <c r="F21" s="40"/>
      <c r="G21" s="582" t="s">
        <v>118</v>
      </c>
      <c r="H21" s="582" t="s">
        <v>119</v>
      </c>
      <c r="I21" s="676" t="s">
        <v>120</v>
      </c>
      <c r="J21" s="1192" t="s">
        <v>529</v>
      </c>
      <c r="K21" s="1192"/>
      <c r="L21" s="40"/>
      <c r="M21" s="40"/>
      <c r="N21" s="469"/>
      <c r="O21" s="469"/>
      <c r="P21" s="469"/>
      <c r="Q21" s="667"/>
      <c r="R21" s="667"/>
      <c r="S21" s="12"/>
      <c r="T21" s="12"/>
      <c r="U21" s="1186"/>
      <c r="V21" s="1186"/>
      <c r="W21" s="1186"/>
      <c r="X21" s="637"/>
      <c r="Y21" s="346"/>
      <c r="Z21" s="346"/>
      <c r="AB21" s="642"/>
      <c r="AC21" s="642"/>
      <c r="AD21" s="642"/>
      <c r="AE21" s="642"/>
      <c r="AF21" s="1141"/>
      <c r="AG21" s="1141"/>
      <c r="AM21" s="266"/>
      <c r="AN21" s="632"/>
      <c r="AO21" s="632"/>
    </row>
    <row r="22" spans="1:58" s="88" customFormat="1" ht="66" customHeight="1" x14ac:dyDescent="0.25">
      <c r="B22" s="40"/>
      <c r="C22" s="1043" t="s">
        <v>530</v>
      </c>
      <c r="D22" s="1043"/>
      <c r="E22" s="1043"/>
      <c r="F22" s="40"/>
      <c r="G22" s="583" t="s">
        <v>531</v>
      </c>
      <c r="H22" s="583" t="s">
        <v>217</v>
      </c>
      <c r="I22" s="677" t="s">
        <v>532</v>
      </c>
      <c r="J22" s="678" t="s">
        <v>138</v>
      </c>
      <c r="K22" s="678" t="s">
        <v>219</v>
      </c>
      <c r="L22" s="40"/>
      <c r="M22" s="40"/>
      <c r="N22" s="1191"/>
      <c r="O22" s="1191"/>
      <c r="P22" s="1191"/>
      <c r="Q22" s="668"/>
      <c r="R22" s="668"/>
      <c r="S22" s="668"/>
      <c r="T22" s="86"/>
      <c r="U22" s="1187"/>
      <c r="V22" s="1187"/>
      <c r="W22" s="628"/>
      <c r="X22" s="362"/>
      <c r="Y22" s="1062"/>
      <c r="Z22" s="1062"/>
      <c r="AA22" s="1062"/>
      <c r="AB22" s="643"/>
      <c r="AC22" s="643"/>
      <c r="AD22" s="643"/>
      <c r="AE22" s="643"/>
      <c r="AF22" s="636"/>
      <c r="AG22" s="636"/>
      <c r="AL22" s="266"/>
      <c r="AM22" s="632"/>
      <c r="AN22" s="632"/>
    </row>
    <row r="23" spans="1:58" s="88" customFormat="1" ht="59.1" customHeight="1" x14ac:dyDescent="0.25">
      <c r="B23" s="40"/>
      <c r="C23" s="1044" t="s">
        <v>225</v>
      </c>
      <c r="D23" s="1045"/>
      <c r="E23" s="403" t="s">
        <v>158</v>
      </c>
      <c r="F23" s="40"/>
      <c r="G23" s="585" t="s">
        <v>414</v>
      </c>
      <c r="H23" s="585" t="s">
        <v>755</v>
      </c>
      <c r="I23" s="665" t="s">
        <v>227</v>
      </c>
      <c r="J23" s="597" t="s">
        <v>162</v>
      </c>
      <c r="K23" s="597" t="s">
        <v>163</v>
      </c>
      <c r="L23" s="40"/>
      <c r="M23" s="40"/>
      <c r="N23" s="629"/>
      <c r="O23" s="1034"/>
      <c r="P23" s="1034"/>
      <c r="Q23" s="388"/>
      <c r="R23" s="388"/>
      <c r="S23" s="388"/>
      <c r="T23" s="673"/>
      <c r="U23" s="1188"/>
      <c r="V23" s="1188"/>
      <c r="W23" s="388"/>
      <c r="X23" s="366"/>
      <c r="Y23" s="638"/>
      <c r="Z23" s="1138"/>
      <c r="AA23" s="1138"/>
      <c r="AB23" s="366"/>
      <c r="AC23" s="366"/>
      <c r="AD23" s="366"/>
      <c r="AE23" s="366"/>
      <c r="AF23" s="366"/>
      <c r="AG23" s="366"/>
      <c r="AL23" s="266"/>
      <c r="AM23" s="632"/>
      <c r="AN23" s="632"/>
    </row>
    <row r="24" spans="1:58" s="88" customFormat="1" ht="69" customHeight="1" x14ac:dyDescent="0.25">
      <c r="B24" s="40"/>
      <c r="C24" s="1037" t="s">
        <v>230</v>
      </c>
      <c r="D24" s="1037"/>
      <c r="E24" s="393" t="s">
        <v>533</v>
      </c>
      <c r="F24" s="66"/>
      <c r="G24" s="853"/>
      <c r="H24" s="853"/>
      <c r="I24" s="858"/>
      <c r="J24" s="902" t="e">
        <f>IF(E24="N/A", "N/A", AVERAGE(G24:I24))</f>
        <v>#DIV/0!</v>
      </c>
      <c r="K24" s="679" t="e">
        <f>IF(J24="N/A","N/A",IF(J24&lt;=1,"Bajo",IF(J24&lt;=2,"Medio","Alto")))</f>
        <v>#DIV/0!</v>
      </c>
      <c r="L24" s="468"/>
      <c r="M24" s="130"/>
      <c r="N24" s="308"/>
      <c r="O24" s="1189"/>
      <c r="P24" s="1189"/>
      <c r="Q24" s="669"/>
      <c r="R24" s="669"/>
      <c r="S24" s="670"/>
      <c r="T24" s="674"/>
      <c r="U24" s="1070"/>
      <c r="V24" s="1070"/>
      <c r="W24" s="135"/>
      <c r="X24" s="374"/>
      <c r="Y24" s="644"/>
      <c r="Z24" s="1152"/>
      <c r="AA24" s="1152"/>
      <c r="AB24" s="646"/>
      <c r="AC24" s="646"/>
      <c r="AD24" s="647"/>
      <c r="AE24" s="647"/>
      <c r="AF24" s="262"/>
      <c r="AG24" s="374"/>
      <c r="AL24" s="266"/>
      <c r="AM24" s="632"/>
      <c r="AN24" s="632"/>
    </row>
    <row r="25" spans="1:58" s="88" customFormat="1" ht="57" customHeight="1" x14ac:dyDescent="0.25">
      <c r="B25" s="69"/>
      <c r="C25" s="1037" t="s">
        <v>233</v>
      </c>
      <c r="D25" s="1037"/>
      <c r="E25" s="393" t="s">
        <v>534</v>
      </c>
      <c r="F25" s="66"/>
      <c r="G25" s="854"/>
      <c r="H25" s="853"/>
      <c r="I25" s="858"/>
      <c r="J25" s="902" t="e">
        <f>IF(E25="N/A", "N/A", AVERAGE(G25:I25))</f>
        <v>#DIV/0!</v>
      </c>
      <c r="K25" s="679" t="e">
        <f>IF(J25="N/A","N/A",IF(J25&lt;=1,"Bajo",IF(J25&lt;=2,"Medio","Alto")))</f>
        <v>#DIV/0!</v>
      </c>
      <c r="L25" s="467"/>
      <c r="M25" s="130"/>
      <c r="N25" s="308"/>
      <c r="O25" s="1189"/>
      <c r="P25" s="1189"/>
      <c r="Q25" s="669"/>
      <c r="R25" s="669"/>
      <c r="S25" s="670"/>
      <c r="T25" s="674"/>
      <c r="U25" s="1070"/>
      <c r="V25" s="1070"/>
      <c r="W25" s="135"/>
      <c r="X25" s="374"/>
      <c r="Y25" s="644"/>
      <c r="Z25" s="1152"/>
      <c r="AA25" s="1152"/>
      <c r="AB25" s="646"/>
      <c r="AC25" s="646"/>
      <c r="AD25" s="647"/>
      <c r="AE25" s="647"/>
      <c r="AF25" s="262"/>
      <c r="AG25" s="374"/>
      <c r="AL25" s="266"/>
      <c r="AM25" s="632"/>
      <c r="AN25" s="632"/>
    </row>
    <row r="26" spans="1:58" s="88" customFormat="1" ht="75" customHeight="1" x14ac:dyDescent="0.25">
      <c r="B26" s="155"/>
      <c r="C26" s="1037" t="s">
        <v>238</v>
      </c>
      <c r="D26" s="1037"/>
      <c r="E26" s="645" t="s">
        <v>174</v>
      </c>
      <c r="F26" s="40"/>
      <c r="G26" s="853"/>
      <c r="H26" s="853"/>
      <c r="I26" s="858"/>
      <c r="J26" s="902" t="str">
        <f>IF(E26="N/A", "N/A", (G26+H26+I26)/3)</f>
        <v>N/A</v>
      </c>
      <c r="K26" s="679" t="str">
        <f>IF(J26="N/A","N/A",IF(J26&lt;=1,"Bajo",IF(J26&lt;=2,"Medio","Alto")))</f>
        <v>N/A</v>
      </c>
      <c r="L26" s="189"/>
      <c r="M26" s="189"/>
      <c r="N26" s="308"/>
      <c r="O26" s="1190"/>
      <c r="P26" s="1190"/>
      <c r="Q26" s="671"/>
      <c r="R26" s="671"/>
      <c r="S26" s="672"/>
      <c r="T26" s="675"/>
      <c r="U26" s="1070"/>
      <c r="V26" s="1070"/>
      <c r="W26" s="672"/>
      <c r="X26" s="374"/>
      <c r="Y26" s="644"/>
      <c r="Z26" s="1152"/>
      <c r="AA26" s="1152"/>
      <c r="AB26" s="648"/>
      <c r="AC26" s="649"/>
      <c r="AD26" s="647"/>
      <c r="AE26" s="647"/>
      <c r="AF26" s="262"/>
      <c r="AG26" s="374"/>
      <c r="AL26" s="266"/>
      <c r="AM26" s="632"/>
      <c r="AN26" s="632"/>
    </row>
    <row r="27" spans="1:58" s="88" customFormat="1" ht="48.95" customHeight="1" x14ac:dyDescent="0.25">
      <c r="B27" s="40"/>
      <c r="C27" s="588"/>
      <c r="D27" s="589"/>
      <c r="E27" s="521"/>
      <c r="F27" s="179"/>
      <c r="G27" s="77"/>
      <c r="H27" s="77"/>
      <c r="I27" s="77"/>
      <c r="J27" s="77"/>
      <c r="K27" s="590"/>
      <c r="L27" s="374"/>
      <c r="M27" s="262"/>
      <c r="N27" s="85"/>
      <c r="O27" s="349"/>
      <c r="P27" s="349"/>
      <c r="Q27" s="349"/>
      <c r="R27" s="349"/>
      <c r="S27" s="85"/>
      <c r="T27" s="377"/>
      <c r="U27" s="666"/>
      <c r="AG27" s="351"/>
      <c r="AN27" s="266"/>
      <c r="AO27" s="632"/>
      <c r="AP27" s="632"/>
    </row>
    <row r="28" spans="1:58" s="88" customFormat="1" ht="48.95" customHeight="1" x14ac:dyDescent="0.25">
      <c r="B28" s="40"/>
      <c r="C28" s="588"/>
      <c r="D28" s="589"/>
      <c r="E28" s="521"/>
      <c r="F28" s="179"/>
      <c r="G28" s="77"/>
      <c r="H28" s="77"/>
      <c r="I28" s="77"/>
      <c r="J28" s="77"/>
      <c r="K28" s="590"/>
      <c r="L28" s="135"/>
      <c r="M28" s="125"/>
      <c r="N28" s="77"/>
      <c r="O28" s="591"/>
      <c r="P28" s="591"/>
      <c r="Q28" s="591"/>
      <c r="R28" s="591"/>
      <c r="S28" s="77"/>
      <c r="T28" s="466"/>
      <c r="U28" s="135"/>
      <c r="V28" s="40"/>
      <c r="W28" s="40"/>
      <c r="AG28" s="351"/>
      <c r="AN28" s="266"/>
      <c r="AO28" s="632"/>
      <c r="AP28" s="632"/>
    </row>
    <row r="29" spans="1:58" s="88" customFormat="1" ht="48.95" customHeight="1" x14ac:dyDescent="0.25">
      <c r="B29" s="40"/>
      <c r="C29" s="588"/>
      <c r="D29" s="589"/>
      <c r="E29" s="521"/>
      <c r="F29" s="179"/>
      <c r="G29" s="77"/>
      <c r="H29" s="77"/>
      <c r="I29" s="77"/>
      <c r="J29" s="77"/>
      <c r="K29" s="590"/>
      <c r="L29" s="135"/>
      <c r="M29" s="125"/>
      <c r="N29" s="77"/>
      <c r="O29" s="591"/>
      <c r="P29" s="591"/>
      <c r="Q29" s="591"/>
      <c r="R29" s="591"/>
      <c r="S29" s="77"/>
      <c r="T29" s="601"/>
      <c r="U29" s="135"/>
      <c r="V29" s="40"/>
      <c r="W29" s="40"/>
      <c r="AG29" s="351"/>
      <c r="AN29" s="266"/>
      <c r="AO29" s="632"/>
      <c r="AP29" s="632"/>
    </row>
    <row r="30" spans="1:58" s="88" customFormat="1" ht="48.95" customHeight="1" x14ac:dyDescent="0.25">
      <c r="B30" s="40"/>
      <c r="C30" s="588"/>
      <c r="D30" s="589"/>
      <c r="E30" s="521"/>
      <c r="F30" s="180"/>
      <c r="G30" s="77"/>
      <c r="H30" s="77"/>
      <c r="I30" s="77"/>
      <c r="J30" s="77"/>
      <c r="K30" s="590"/>
      <c r="L30" s="135"/>
      <c r="M30" s="125"/>
      <c r="N30" s="77"/>
      <c r="O30" s="591"/>
      <c r="P30" s="591"/>
      <c r="Q30" s="591"/>
      <c r="R30" s="591"/>
      <c r="S30" s="77"/>
      <c r="T30" s="466"/>
      <c r="U30" s="135"/>
      <c r="V30" s="40"/>
      <c r="W30" s="40"/>
      <c r="X30" s="40"/>
      <c r="Y30" s="40"/>
      <c r="Z30" s="40"/>
      <c r="AA30" s="40"/>
      <c r="AG30" s="351"/>
      <c r="AN30" s="266"/>
      <c r="AO30" s="632"/>
      <c r="AP30" s="632"/>
    </row>
    <row r="31" spans="1:58" s="88" customFormat="1" ht="48.95" customHeight="1" x14ac:dyDescent="0.25">
      <c r="B31" s="40"/>
      <c r="C31" s="588"/>
      <c r="D31" s="589"/>
      <c r="E31" s="521"/>
      <c r="F31" s="179"/>
      <c r="G31" s="77"/>
      <c r="H31" s="77"/>
      <c r="I31" s="77"/>
      <c r="J31" s="77"/>
      <c r="K31" s="590"/>
      <c r="L31" s="135"/>
      <c r="M31" s="125"/>
      <c r="N31" s="77"/>
      <c r="O31" s="77"/>
      <c r="P31" s="77"/>
      <c r="Q31" s="591"/>
      <c r="R31" s="591"/>
      <c r="S31" s="77"/>
      <c r="T31" s="466"/>
      <c r="U31" s="135"/>
      <c r="V31" s="40"/>
      <c r="W31" s="40"/>
      <c r="X31" s="40"/>
      <c r="Y31" s="40"/>
      <c r="Z31" s="40"/>
      <c r="AA31" s="40"/>
      <c r="AG31" s="351"/>
      <c r="AN31" s="266"/>
      <c r="AO31" s="632"/>
      <c r="AP31" s="632"/>
    </row>
    <row r="32" spans="1:58" s="88" customFormat="1" ht="48.95" customHeight="1" x14ac:dyDescent="0.25">
      <c r="B32" s="40"/>
      <c r="C32" s="588"/>
      <c r="D32" s="589"/>
      <c r="E32" s="521"/>
      <c r="F32" s="179"/>
      <c r="G32" s="77"/>
      <c r="H32" s="77"/>
      <c r="I32" s="77"/>
      <c r="J32" s="253"/>
      <c r="K32" s="590"/>
      <c r="L32" s="135"/>
      <c r="M32" s="125"/>
      <c r="N32" s="77"/>
      <c r="O32" s="77"/>
      <c r="P32" s="77"/>
      <c r="Q32" s="591"/>
      <c r="R32" s="591"/>
      <c r="S32" s="77"/>
      <c r="T32" s="466"/>
      <c r="U32" s="135"/>
      <c r="V32" s="40"/>
      <c r="W32" s="40"/>
      <c r="X32" s="40"/>
      <c r="Y32" s="40"/>
      <c r="Z32" s="40"/>
      <c r="AA32" s="40"/>
      <c r="AG32" s="351"/>
      <c r="AN32" s="266"/>
      <c r="AO32" s="632"/>
      <c r="AP32" s="632"/>
    </row>
    <row r="33" spans="3:42" s="88" customFormat="1" ht="48.95" customHeight="1" x14ac:dyDescent="0.25">
      <c r="C33" s="371"/>
      <c r="D33" s="372"/>
      <c r="E33" s="22"/>
      <c r="F33" s="378"/>
      <c r="G33" s="85"/>
      <c r="H33" s="85"/>
      <c r="I33" s="260"/>
      <c r="J33" s="260"/>
      <c r="K33" s="373"/>
      <c r="L33" s="374"/>
      <c r="M33" s="262"/>
      <c r="N33" s="85"/>
      <c r="O33" s="85"/>
      <c r="P33" s="85"/>
      <c r="Q33" s="349"/>
      <c r="R33" s="349"/>
      <c r="S33" s="85"/>
      <c r="T33" s="377"/>
      <c r="U33" s="374"/>
      <c r="AG33" s="351"/>
      <c r="AN33" s="266"/>
      <c r="AO33" s="632"/>
      <c r="AP33" s="632"/>
    </row>
    <row r="34" spans="3:42" s="88" customFormat="1" ht="48.95" customHeight="1" x14ac:dyDescent="0.25">
      <c r="C34" s="371"/>
      <c r="D34" s="372"/>
      <c r="E34" s="22"/>
      <c r="F34" s="378"/>
      <c r="G34" s="85"/>
      <c r="H34" s="85"/>
      <c r="I34" s="260"/>
      <c r="J34" s="260"/>
      <c r="K34" s="373"/>
      <c r="L34" s="374"/>
      <c r="M34" s="262"/>
      <c r="N34" s="85"/>
      <c r="O34" s="85"/>
      <c r="P34" s="85"/>
      <c r="Q34" s="349"/>
      <c r="R34" s="349"/>
      <c r="S34" s="85"/>
      <c r="T34" s="377"/>
      <c r="U34" s="374"/>
      <c r="AG34" s="351"/>
      <c r="AN34" s="266"/>
      <c r="AO34" s="632"/>
      <c r="AP34" s="632"/>
    </row>
    <row r="35" spans="3:42" s="88" customFormat="1" ht="48.95" customHeight="1" x14ac:dyDescent="0.25">
      <c r="C35" s="371"/>
      <c r="D35" s="372"/>
      <c r="E35" s="22"/>
      <c r="G35" s="85"/>
      <c r="H35" s="85"/>
      <c r="I35" s="260"/>
      <c r="J35" s="85"/>
      <c r="K35" s="373"/>
      <c r="L35" s="374"/>
      <c r="N35" s="85"/>
      <c r="O35" s="85"/>
      <c r="P35" s="85"/>
      <c r="Q35" s="349"/>
      <c r="R35" s="349"/>
      <c r="T35" s="377"/>
      <c r="U35" s="374"/>
      <c r="AG35" s="351"/>
      <c r="AN35" s="266"/>
      <c r="AO35" s="632"/>
      <c r="AP35" s="632"/>
    </row>
    <row r="36" spans="3:42" s="88" customFormat="1" ht="48.95" customHeight="1" x14ac:dyDescent="0.25">
      <c r="C36" s="371"/>
      <c r="D36" s="372"/>
      <c r="E36" s="22"/>
      <c r="G36" s="85"/>
      <c r="H36" s="85"/>
      <c r="I36" s="260"/>
      <c r="J36" s="85"/>
      <c r="K36" s="373"/>
      <c r="L36" s="374"/>
      <c r="N36" s="85"/>
      <c r="O36" s="85"/>
      <c r="P36" s="85"/>
      <c r="Q36" s="349"/>
      <c r="R36" s="349"/>
      <c r="T36" s="377"/>
      <c r="U36" s="374"/>
      <c r="AG36" s="351"/>
      <c r="AN36" s="266"/>
      <c r="AO36" s="632"/>
      <c r="AP36" s="632"/>
    </row>
    <row r="37" spans="3:42" s="88" customFormat="1" ht="48.95" customHeight="1" x14ac:dyDescent="0.25">
      <c r="C37" s="371"/>
      <c r="D37" s="372"/>
      <c r="E37" s="22"/>
      <c r="G37" s="85"/>
      <c r="H37" s="85"/>
      <c r="I37" s="260"/>
      <c r="J37" s="85"/>
      <c r="K37" s="373"/>
      <c r="L37" s="374"/>
      <c r="N37" s="85"/>
      <c r="O37" s="85"/>
      <c r="P37" s="85"/>
      <c r="Q37" s="349"/>
      <c r="R37" s="349"/>
      <c r="T37" s="377"/>
      <c r="U37" s="374"/>
      <c r="AG37" s="351"/>
      <c r="AN37" s="266"/>
      <c r="AO37" s="632"/>
      <c r="AP37" s="632"/>
    </row>
    <row r="38" spans="3:42" s="88" customFormat="1" ht="48.95" customHeight="1" x14ac:dyDescent="0.25">
      <c r="C38" s="371"/>
      <c r="D38" s="372"/>
      <c r="E38" s="22"/>
      <c r="G38" s="85"/>
      <c r="H38" s="85"/>
      <c r="I38" s="260"/>
      <c r="J38" s="85"/>
      <c r="K38" s="373"/>
      <c r="L38" s="374"/>
      <c r="N38" s="85"/>
      <c r="O38" s="349"/>
      <c r="P38" s="349"/>
      <c r="Q38" s="349"/>
      <c r="R38" s="349"/>
      <c r="T38" s="377"/>
      <c r="U38" s="374"/>
      <c r="AG38" s="351"/>
      <c r="AN38" s="266"/>
      <c r="AO38" s="632"/>
      <c r="AP38" s="632"/>
    </row>
    <row r="39" spans="3:42" s="88" customFormat="1" ht="48.95" customHeight="1" x14ac:dyDescent="0.25">
      <c r="C39" s="371"/>
      <c r="D39" s="372"/>
      <c r="E39" s="22"/>
      <c r="G39" s="85"/>
      <c r="H39" s="85"/>
      <c r="I39" s="260"/>
      <c r="J39" s="85"/>
      <c r="K39" s="373"/>
      <c r="L39" s="374"/>
      <c r="N39" s="85"/>
      <c r="O39" s="349"/>
      <c r="P39" s="349"/>
      <c r="Q39" s="349"/>
      <c r="R39" s="349"/>
      <c r="T39" s="377"/>
      <c r="U39" s="374"/>
      <c r="AG39" s="351"/>
      <c r="AN39" s="266"/>
      <c r="AO39" s="632"/>
      <c r="AP39" s="632"/>
    </row>
    <row r="40" spans="3:42" s="88" customFormat="1" ht="48.95" customHeight="1" x14ac:dyDescent="0.25">
      <c r="C40" s="371"/>
      <c r="D40" s="372"/>
      <c r="E40" s="22"/>
      <c r="G40" s="85"/>
      <c r="H40" s="260"/>
      <c r="I40" s="85"/>
      <c r="J40" s="85"/>
      <c r="K40" s="373"/>
      <c r="L40" s="374"/>
      <c r="N40" s="85"/>
      <c r="O40" s="349"/>
      <c r="P40" s="349"/>
      <c r="Q40" s="349"/>
      <c r="R40" s="349"/>
      <c r="T40" s="377"/>
      <c r="U40" s="374"/>
      <c r="V40" s="380"/>
      <c r="W40" s="380"/>
      <c r="X40" s="380"/>
      <c r="Y40" s="380"/>
      <c r="Z40" s="380"/>
      <c r="AA40" s="380"/>
      <c r="AG40" s="351"/>
      <c r="AN40" s="266"/>
      <c r="AO40" s="632"/>
      <c r="AP40" s="632"/>
    </row>
    <row r="41" spans="3:42" s="88" customFormat="1" ht="48.95" customHeight="1" x14ac:dyDescent="0.25">
      <c r="C41" s="371"/>
      <c r="D41" s="372"/>
      <c r="E41" s="22"/>
      <c r="F41" s="381"/>
      <c r="G41" s="381"/>
      <c r="K41" s="351"/>
      <c r="L41" s="351"/>
      <c r="N41" s="351"/>
      <c r="O41" s="351"/>
      <c r="P41" s="351"/>
      <c r="Q41" s="351"/>
      <c r="R41" s="351"/>
      <c r="AG41" s="351"/>
      <c r="AN41" s="266"/>
      <c r="AO41" s="632"/>
      <c r="AP41" s="632"/>
    </row>
    <row r="42" spans="3:42" s="88" customFormat="1" ht="48.95" customHeight="1" x14ac:dyDescent="0.25">
      <c r="C42" s="371"/>
      <c r="D42" s="372"/>
      <c r="E42" s="22"/>
      <c r="F42" s="381"/>
      <c r="G42" s="381"/>
      <c r="K42" s="351"/>
      <c r="L42" s="351"/>
      <c r="N42" s="351"/>
      <c r="O42" s="351"/>
      <c r="P42" s="351"/>
      <c r="Q42" s="351"/>
      <c r="R42" s="351"/>
      <c r="AG42" s="351"/>
      <c r="AN42" s="266"/>
      <c r="AO42" s="632"/>
      <c r="AP42" s="632"/>
    </row>
    <row r="43" spans="3:42" s="88" customFormat="1" ht="48.95" customHeight="1" x14ac:dyDescent="0.25">
      <c r="C43" s="382"/>
      <c r="D43" s="383"/>
      <c r="E43" s="384"/>
      <c r="F43" s="381"/>
      <c r="G43" s="381"/>
      <c r="K43" s="351"/>
      <c r="L43" s="351"/>
      <c r="N43" s="351"/>
      <c r="O43" s="351"/>
      <c r="P43" s="351"/>
      <c r="Q43" s="351"/>
      <c r="R43" s="351"/>
      <c r="AG43" s="351"/>
      <c r="AN43" s="266"/>
      <c r="AO43" s="632"/>
      <c r="AP43" s="632"/>
    </row>
    <row r="44" spans="3:42" s="88" customFormat="1" ht="48.95" customHeight="1" x14ac:dyDescent="0.25">
      <c r="C44" s="382"/>
      <c r="D44" s="383"/>
      <c r="E44" s="384"/>
      <c r="K44" s="351"/>
      <c r="L44" s="351"/>
      <c r="N44" s="351"/>
      <c r="O44" s="351"/>
      <c r="P44" s="351"/>
      <c r="Q44" s="351"/>
      <c r="R44" s="351"/>
      <c r="AG44" s="351"/>
      <c r="AN44" s="266"/>
      <c r="AO44" s="632"/>
      <c r="AP44" s="632"/>
    </row>
    <row r="45" spans="3:42" s="88" customFormat="1" ht="48.95" customHeight="1" x14ac:dyDescent="0.25">
      <c r="C45" s="382"/>
      <c r="D45" s="383"/>
      <c r="E45" s="384"/>
      <c r="K45" s="351"/>
      <c r="L45" s="351"/>
      <c r="N45" s="351"/>
      <c r="O45" s="351"/>
      <c r="P45" s="351"/>
      <c r="Q45" s="351"/>
      <c r="R45" s="351"/>
      <c r="AG45" s="351"/>
      <c r="AN45" s="266"/>
      <c r="AO45" s="632"/>
      <c r="AP45" s="632"/>
    </row>
    <row r="46" spans="3:42" s="88" customFormat="1" ht="48.95" customHeight="1" x14ac:dyDescent="0.25">
      <c r="C46" s="385"/>
      <c r="D46" s="383"/>
      <c r="E46" s="384"/>
      <c r="K46" s="351"/>
      <c r="L46" s="351"/>
      <c r="N46" s="351"/>
      <c r="O46" s="351"/>
      <c r="P46" s="351"/>
      <c r="Q46" s="351"/>
      <c r="R46" s="351"/>
      <c r="AG46" s="351"/>
      <c r="AN46" s="266"/>
      <c r="AO46" s="632"/>
      <c r="AP46" s="632"/>
    </row>
    <row r="47" spans="3:42" s="88" customFormat="1" x14ac:dyDescent="0.25">
      <c r="AG47" s="351"/>
      <c r="AN47" s="266"/>
      <c r="AO47" s="632"/>
      <c r="AP47" s="632"/>
    </row>
    <row r="48" spans="3:42" s="88" customFormat="1" x14ac:dyDescent="0.25">
      <c r="AG48" s="351"/>
      <c r="AN48" s="266"/>
      <c r="AO48" s="632"/>
      <c r="AP48" s="632"/>
    </row>
    <row r="49" spans="3:42" s="88" customFormat="1" x14ac:dyDescent="0.25">
      <c r="AG49" s="351"/>
      <c r="AN49" s="266"/>
      <c r="AO49" s="632"/>
      <c r="AP49" s="632"/>
    </row>
    <row r="50" spans="3:42" s="88" customFormat="1" ht="16.5" x14ac:dyDescent="0.25">
      <c r="C50" s="352"/>
      <c r="D50" s="352"/>
      <c r="E50"/>
      <c r="V50" s="346"/>
      <c r="W50" s="346"/>
      <c r="X50" s="346"/>
      <c r="Y50" s="346"/>
      <c r="Z50" s="346"/>
      <c r="AA50" s="346"/>
      <c r="AG50" s="351"/>
      <c r="AN50" s="266"/>
      <c r="AO50" s="632"/>
      <c r="AP50" s="632"/>
    </row>
    <row r="51" spans="3:42" s="88" customFormat="1" x14ac:dyDescent="0.25">
      <c r="C51" s="1040"/>
      <c r="D51" s="1040"/>
      <c r="E51" s="1040"/>
      <c r="F51" s="353"/>
      <c r="G51" s="1041"/>
      <c r="H51" s="1041"/>
      <c r="I51" s="1041"/>
      <c r="J51" s="1041"/>
      <c r="K51" s="1041"/>
      <c r="L51" s="354"/>
      <c r="M51" s="355"/>
      <c r="N51" s="355"/>
      <c r="O51" s="356"/>
      <c r="P51" s="356"/>
      <c r="Q51" s="356"/>
      <c r="R51" s="356"/>
      <c r="S51" s="356"/>
      <c r="T51" s="1042"/>
      <c r="U51" s="1042"/>
      <c r="AG51" s="351"/>
      <c r="AN51" s="266"/>
      <c r="AO51" s="632"/>
      <c r="AP51" s="632"/>
    </row>
    <row r="52" spans="3:42" s="88" customFormat="1" x14ac:dyDescent="0.25">
      <c r="C52" s="331"/>
      <c r="D52" s="331"/>
      <c r="E52" s="332"/>
      <c r="F52" s="353"/>
      <c r="G52" s="1058"/>
      <c r="H52" s="1058"/>
      <c r="I52" s="1058"/>
      <c r="J52" s="1058"/>
      <c r="K52" s="1058"/>
      <c r="L52" s="1058"/>
      <c r="M52" s="355"/>
      <c r="N52" s="1058"/>
      <c r="O52" s="1058"/>
      <c r="P52" s="1058"/>
      <c r="Q52" s="1058"/>
      <c r="R52" s="434"/>
      <c r="S52" s="356"/>
      <c r="T52" s="357"/>
      <c r="U52" s="357"/>
      <c r="AG52" s="351"/>
      <c r="AN52" s="266"/>
      <c r="AO52" s="632"/>
      <c r="AP52" s="632"/>
    </row>
    <row r="53" spans="3:42" s="88" customFormat="1" ht="18.75" x14ac:dyDescent="0.25">
      <c r="C53"/>
      <c r="D53"/>
      <c r="E53" s="199"/>
      <c r="G53" s="358"/>
      <c r="H53" s="358"/>
      <c r="I53" s="358"/>
      <c r="J53" s="358"/>
      <c r="K53" s="359"/>
      <c r="L53" s="359"/>
      <c r="M53" s="359"/>
      <c r="N53" s="358"/>
      <c r="O53" s="358"/>
      <c r="P53" s="358"/>
      <c r="Q53" s="358"/>
      <c r="R53" s="358"/>
      <c r="S53" s="358"/>
      <c r="T53"/>
      <c r="U53"/>
      <c r="AG53" s="351"/>
      <c r="AN53" s="266"/>
      <c r="AO53" s="632"/>
      <c r="AP53" s="632"/>
    </row>
    <row r="54" spans="3:42" s="88" customFormat="1" x14ac:dyDescent="0.25">
      <c r="C54" s="538"/>
      <c r="D54" s="350"/>
      <c r="E54" s="360"/>
      <c r="F54" s="361"/>
      <c r="G54" s="362"/>
      <c r="H54" s="362"/>
      <c r="I54" s="362"/>
      <c r="J54" s="362"/>
      <c r="K54" s="363"/>
      <c r="L54" s="362"/>
      <c r="M54" s="359"/>
      <c r="N54" s="362"/>
      <c r="O54" s="362"/>
      <c r="P54" s="362"/>
      <c r="Q54" s="362"/>
      <c r="R54" s="362"/>
      <c r="S54" s="364"/>
      <c r="T54" s="365"/>
      <c r="U54" s="365"/>
      <c r="AG54" s="351"/>
      <c r="AN54" s="266"/>
      <c r="AO54" s="632"/>
      <c r="AP54" s="632"/>
    </row>
    <row r="55" spans="3:42" s="88" customFormat="1" x14ac:dyDescent="0.25">
      <c r="C55" s="350"/>
      <c r="D55" s="350"/>
      <c r="E55" s="360"/>
      <c r="F55" s="361"/>
      <c r="G55" s="366"/>
      <c r="H55" s="366"/>
      <c r="I55" s="367"/>
      <c r="J55" s="366"/>
      <c r="K55" s="366"/>
      <c r="L55" s="366"/>
      <c r="M55" s="368"/>
      <c r="N55" s="369"/>
      <c r="O55" s="369"/>
      <c r="P55" s="369"/>
      <c r="Q55" s="369"/>
      <c r="R55" s="369"/>
      <c r="S55" s="370"/>
      <c r="T55" s="366"/>
      <c r="U55" s="366"/>
      <c r="AG55" s="351"/>
      <c r="AN55" s="266"/>
      <c r="AO55" s="632"/>
      <c r="AP55" s="632"/>
    </row>
    <row r="56" spans="3:42" s="88" customFormat="1" ht="48.95" customHeight="1" x14ac:dyDescent="0.25">
      <c r="C56" s="371"/>
      <c r="D56" s="372"/>
      <c r="E56" s="22"/>
      <c r="F56" s="361"/>
      <c r="G56" s="349"/>
      <c r="H56" s="349"/>
      <c r="I56" s="85"/>
      <c r="J56" s="85"/>
      <c r="K56" s="373"/>
      <c r="L56" s="374"/>
      <c r="M56" s="375"/>
      <c r="N56" s="349"/>
      <c r="O56" s="349"/>
      <c r="P56" s="349"/>
      <c r="Q56" s="349"/>
      <c r="R56" s="349"/>
      <c r="S56" s="376"/>
      <c r="T56" s="377"/>
      <c r="U56" s="374"/>
      <c r="AG56" s="351"/>
      <c r="AN56" s="266"/>
      <c r="AO56" s="632"/>
      <c r="AP56" s="632"/>
    </row>
    <row r="57" spans="3:42" s="88" customFormat="1" ht="48.95" customHeight="1" x14ac:dyDescent="0.25">
      <c r="C57" s="371"/>
      <c r="D57" s="372"/>
      <c r="E57" s="22"/>
      <c r="F57" s="378"/>
      <c r="G57" s="85"/>
      <c r="H57" s="85"/>
      <c r="I57" s="85"/>
      <c r="J57" s="85"/>
      <c r="K57" s="373"/>
      <c r="L57" s="374"/>
      <c r="M57" s="262"/>
      <c r="N57" s="85"/>
      <c r="O57" s="85"/>
      <c r="P57" s="85"/>
      <c r="Q57" s="349"/>
      <c r="R57" s="349"/>
      <c r="S57" s="85"/>
      <c r="T57" s="377"/>
      <c r="U57" s="374"/>
      <c r="AG57" s="351"/>
      <c r="AN57" s="200"/>
      <c r="AO57" s="632"/>
      <c r="AP57" s="632"/>
    </row>
    <row r="58" spans="3:42" s="88" customFormat="1" ht="48.95" customHeight="1" x14ac:dyDescent="0.25">
      <c r="C58" s="371"/>
      <c r="D58" s="372"/>
      <c r="E58" s="22"/>
      <c r="F58" s="379"/>
      <c r="G58" s="85"/>
      <c r="H58" s="85"/>
      <c r="I58" s="85"/>
      <c r="J58" s="85"/>
      <c r="K58" s="373"/>
      <c r="L58" s="374"/>
      <c r="M58" s="262"/>
      <c r="N58" s="85"/>
      <c r="O58" s="85"/>
      <c r="P58" s="85"/>
      <c r="Q58" s="349"/>
      <c r="R58" s="349"/>
      <c r="S58" s="85"/>
      <c r="T58" s="377"/>
      <c r="U58" s="374"/>
      <c r="AG58" s="351"/>
      <c r="AN58" s="200"/>
      <c r="AO58" s="632"/>
      <c r="AP58" s="632"/>
    </row>
    <row r="59" spans="3:42" s="88" customFormat="1" ht="48.95" customHeight="1" x14ac:dyDescent="0.25">
      <c r="C59" s="371"/>
      <c r="D59" s="372"/>
      <c r="E59" s="22"/>
      <c r="F59" s="378"/>
      <c r="G59" s="85"/>
      <c r="H59" s="85"/>
      <c r="I59" s="85"/>
      <c r="J59" s="85"/>
      <c r="K59" s="373"/>
      <c r="L59" s="374"/>
      <c r="M59" s="262"/>
      <c r="N59" s="85"/>
      <c r="O59" s="349"/>
      <c r="P59" s="349"/>
      <c r="Q59" s="349"/>
      <c r="R59" s="349"/>
      <c r="S59" s="85"/>
      <c r="T59" s="377"/>
      <c r="U59" s="374"/>
      <c r="AG59" s="351"/>
      <c r="AN59" s="200"/>
      <c r="AO59" s="632"/>
      <c r="AP59" s="632"/>
    </row>
    <row r="60" spans="3:42" s="88" customFormat="1" ht="48.95" customHeight="1" x14ac:dyDescent="0.25">
      <c r="C60" s="371"/>
      <c r="D60" s="372"/>
      <c r="E60" s="22"/>
      <c r="F60" s="378"/>
      <c r="G60" s="85"/>
      <c r="H60" s="85"/>
      <c r="I60" s="85"/>
      <c r="J60" s="85"/>
      <c r="K60" s="373"/>
      <c r="L60" s="374"/>
      <c r="M60" s="262"/>
      <c r="N60" s="85"/>
      <c r="O60" s="349"/>
      <c r="P60" s="349"/>
      <c r="Q60" s="349"/>
      <c r="R60" s="349"/>
      <c r="S60" s="85"/>
      <c r="T60" s="377"/>
      <c r="U60" s="374"/>
      <c r="AG60" s="351"/>
      <c r="AN60" s="200"/>
      <c r="AO60" s="632"/>
      <c r="AP60" s="632"/>
    </row>
    <row r="61" spans="3:42" s="88" customFormat="1" ht="48.95" customHeight="1" x14ac:dyDescent="0.25">
      <c r="C61" s="371"/>
      <c r="D61" s="372"/>
      <c r="E61" s="22"/>
      <c r="F61" s="378"/>
      <c r="G61" s="85"/>
      <c r="H61" s="85"/>
      <c r="I61" s="85"/>
      <c r="J61" s="85"/>
      <c r="K61" s="373"/>
      <c r="L61" s="374"/>
      <c r="M61" s="262"/>
      <c r="N61" s="85"/>
      <c r="O61" s="349"/>
      <c r="P61" s="349"/>
      <c r="Q61" s="349"/>
      <c r="R61" s="349"/>
      <c r="S61" s="85"/>
      <c r="T61" s="377"/>
      <c r="U61" s="374"/>
      <c r="AG61" s="351"/>
      <c r="AN61" s="200"/>
      <c r="AO61" s="632"/>
      <c r="AP61" s="632"/>
    </row>
    <row r="62" spans="3:42" s="88" customFormat="1" ht="48.95" customHeight="1" x14ac:dyDescent="0.25">
      <c r="C62" s="371"/>
      <c r="D62" s="372"/>
      <c r="E62" s="22"/>
      <c r="F62" s="379"/>
      <c r="G62" s="85"/>
      <c r="H62" s="85"/>
      <c r="I62" s="85"/>
      <c r="J62" s="85"/>
      <c r="K62" s="373"/>
      <c r="L62" s="374"/>
      <c r="M62" s="262"/>
      <c r="N62" s="85"/>
      <c r="O62" s="349"/>
      <c r="P62" s="349"/>
      <c r="Q62" s="349"/>
      <c r="R62" s="349"/>
      <c r="S62" s="85"/>
      <c r="T62" s="377"/>
      <c r="U62" s="374"/>
      <c r="AG62" s="351"/>
      <c r="AN62" s="200"/>
      <c r="AO62" s="632"/>
      <c r="AP62" s="632"/>
    </row>
    <row r="63" spans="3:42" s="88" customFormat="1" ht="48.95" customHeight="1" x14ac:dyDescent="0.25">
      <c r="C63" s="371"/>
      <c r="D63" s="372"/>
      <c r="E63" s="22"/>
      <c r="F63" s="378"/>
      <c r="G63" s="85"/>
      <c r="H63" s="85"/>
      <c r="I63" s="85"/>
      <c r="J63" s="85"/>
      <c r="K63" s="373"/>
      <c r="L63" s="374"/>
      <c r="M63" s="262"/>
      <c r="N63" s="85"/>
      <c r="O63" s="85"/>
      <c r="P63" s="85"/>
      <c r="Q63" s="349"/>
      <c r="R63" s="349"/>
      <c r="S63" s="85"/>
      <c r="T63" s="377"/>
      <c r="U63" s="374"/>
      <c r="AG63" s="351"/>
      <c r="AN63" s="200"/>
      <c r="AO63" s="632"/>
      <c r="AP63" s="632"/>
    </row>
    <row r="64" spans="3:42" s="88" customFormat="1" ht="48.95" customHeight="1" x14ac:dyDescent="0.25">
      <c r="C64" s="371"/>
      <c r="D64" s="372"/>
      <c r="E64" s="22"/>
      <c r="F64" s="378"/>
      <c r="G64" s="85"/>
      <c r="H64" s="85"/>
      <c r="I64" s="85"/>
      <c r="J64" s="260"/>
      <c r="K64" s="373"/>
      <c r="L64" s="374"/>
      <c r="M64" s="262"/>
      <c r="N64" s="85"/>
      <c r="O64" s="85"/>
      <c r="P64" s="85"/>
      <c r="Q64" s="349"/>
      <c r="R64" s="349"/>
      <c r="S64" s="85"/>
      <c r="T64" s="377"/>
      <c r="U64" s="374"/>
      <c r="AG64" s="351"/>
      <c r="AN64" s="200"/>
      <c r="AO64" s="632"/>
      <c r="AP64" s="632"/>
    </row>
    <row r="65" spans="3:42" s="88" customFormat="1" ht="48.95" customHeight="1" x14ac:dyDescent="0.25">
      <c r="C65" s="371"/>
      <c r="D65" s="372"/>
      <c r="E65" s="22"/>
      <c r="F65" s="378"/>
      <c r="G65" s="85"/>
      <c r="H65" s="85"/>
      <c r="I65" s="260"/>
      <c r="J65" s="260"/>
      <c r="K65" s="373"/>
      <c r="L65" s="374"/>
      <c r="M65" s="262"/>
      <c r="N65" s="85"/>
      <c r="O65" s="85"/>
      <c r="P65" s="85"/>
      <c r="Q65" s="349"/>
      <c r="R65" s="349"/>
      <c r="S65" s="85"/>
      <c r="T65" s="377"/>
      <c r="U65" s="374"/>
      <c r="AG65" s="351"/>
      <c r="AN65" s="200"/>
      <c r="AO65" s="632"/>
      <c r="AP65" s="632"/>
    </row>
    <row r="66" spans="3:42" s="88" customFormat="1" ht="48.95" customHeight="1" x14ac:dyDescent="0.25">
      <c r="C66" s="371"/>
      <c r="D66" s="372"/>
      <c r="E66" s="22"/>
      <c r="F66" s="378"/>
      <c r="G66" s="85"/>
      <c r="H66" s="85"/>
      <c r="I66" s="260"/>
      <c r="J66" s="260"/>
      <c r="K66" s="373"/>
      <c r="L66" s="374"/>
      <c r="M66" s="262"/>
      <c r="N66" s="85"/>
      <c r="O66" s="85"/>
      <c r="P66" s="85"/>
      <c r="Q66" s="349"/>
      <c r="R66" s="349"/>
      <c r="S66" s="85"/>
      <c r="T66" s="377"/>
      <c r="U66" s="374"/>
      <c r="AG66" s="351"/>
      <c r="AN66" s="200"/>
      <c r="AO66" s="632"/>
      <c r="AP66" s="632"/>
    </row>
    <row r="67" spans="3:42" s="88" customFormat="1" ht="48.95" customHeight="1" x14ac:dyDescent="0.25">
      <c r="C67" s="371"/>
      <c r="D67" s="372"/>
      <c r="E67" s="22"/>
      <c r="G67" s="85"/>
      <c r="H67" s="85"/>
      <c r="I67" s="260"/>
      <c r="J67" s="85"/>
      <c r="K67" s="373"/>
      <c r="L67" s="374"/>
      <c r="N67" s="85"/>
      <c r="O67" s="85"/>
      <c r="P67" s="85"/>
      <c r="Q67" s="349"/>
      <c r="R67" s="349"/>
      <c r="T67" s="377"/>
      <c r="U67" s="374"/>
      <c r="AG67" s="351"/>
      <c r="AN67" s="200"/>
      <c r="AO67" s="632"/>
      <c r="AP67" s="632"/>
    </row>
    <row r="68" spans="3:42" s="88" customFormat="1" ht="48.95" customHeight="1" x14ac:dyDescent="0.25">
      <c r="C68" s="371"/>
      <c r="D68" s="372"/>
      <c r="E68" s="22"/>
      <c r="G68" s="85"/>
      <c r="H68" s="85"/>
      <c r="I68" s="260"/>
      <c r="J68" s="85"/>
      <c r="K68" s="373"/>
      <c r="L68" s="374"/>
      <c r="N68" s="85"/>
      <c r="O68" s="85"/>
      <c r="P68" s="85"/>
      <c r="Q68" s="349"/>
      <c r="R68" s="349"/>
      <c r="T68" s="377"/>
      <c r="U68" s="374"/>
      <c r="AG68" s="351"/>
      <c r="AN68" s="200"/>
      <c r="AO68" s="632"/>
      <c r="AP68" s="632"/>
    </row>
    <row r="69" spans="3:42" s="88" customFormat="1" ht="48.95" customHeight="1" x14ac:dyDescent="0.25">
      <c r="C69" s="371"/>
      <c r="D69" s="372"/>
      <c r="E69" s="22"/>
      <c r="G69" s="85"/>
      <c r="H69" s="85"/>
      <c r="I69" s="260"/>
      <c r="J69" s="85"/>
      <c r="K69" s="373"/>
      <c r="L69" s="374"/>
      <c r="N69" s="85"/>
      <c r="O69" s="85"/>
      <c r="P69" s="85"/>
      <c r="Q69" s="349"/>
      <c r="R69" s="349"/>
      <c r="T69" s="377"/>
      <c r="U69" s="374"/>
      <c r="AG69" s="351"/>
      <c r="AN69" s="200"/>
      <c r="AO69" s="632"/>
      <c r="AP69" s="632"/>
    </row>
    <row r="70" spans="3:42" s="88" customFormat="1" ht="48.95" customHeight="1" x14ac:dyDescent="0.25">
      <c r="C70" s="371"/>
      <c r="D70" s="372"/>
      <c r="E70" s="22"/>
      <c r="G70" s="85"/>
      <c r="H70" s="85"/>
      <c r="I70" s="260"/>
      <c r="J70" s="85"/>
      <c r="K70" s="373"/>
      <c r="L70" s="374"/>
      <c r="N70" s="85"/>
      <c r="O70" s="349"/>
      <c r="P70" s="349"/>
      <c r="Q70" s="349"/>
      <c r="R70" s="349"/>
      <c r="T70" s="377"/>
      <c r="U70" s="374"/>
      <c r="AG70" s="351"/>
      <c r="AN70" s="200"/>
      <c r="AO70" s="632"/>
      <c r="AP70" s="632"/>
    </row>
    <row r="71" spans="3:42" s="88" customFormat="1" ht="48.95" customHeight="1" x14ac:dyDescent="0.25">
      <c r="C71" s="371"/>
      <c r="D71" s="372"/>
      <c r="E71" s="22"/>
      <c r="G71" s="85"/>
      <c r="H71" s="85"/>
      <c r="I71" s="260"/>
      <c r="J71" s="85"/>
      <c r="K71" s="373"/>
      <c r="L71" s="374"/>
      <c r="N71" s="85"/>
      <c r="O71" s="349"/>
      <c r="P71" s="349"/>
      <c r="Q71" s="349"/>
      <c r="R71" s="349"/>
      <c r="T71" s="377"/>
      <c r="U71" s="374"/>
      <c r="AG71" s="351"/>
      <c r="AN71" s="200"/>
      <c r="AO71" s="632"/>
      <c r="AP71" s="632"/>
    </row>
    <row r="72" spans="3:42" s="88" customFormat="1" ht="48.95" customHeight="1" x14ac:dyDescent="0.25">
      <c r="C72" s="371"/>
      <c r="D72" s="372"/>
      <c r="E72" s="22"/>
      <c r="G72" s="85"/>
      <c r="H72" s="260"/>
      <c r="I72" s="85"/>
      <c r="J72" s="85"/>
      <c r="K72" s="373"/>
      <c r="L72" s="374"/>
      <c r="N72" s="85"/>
      <c r="O72" s="349"/>
      <c r="P72" s="349"/>
      <c r="Q72" s="349"/>
      <c r="R72" s="349"/>
      <c r="T72" s="377"/>
      <c r="U72" s="374"/>
      <c r="V72" s="380"/>
      <c r="W72" s="380"/>
      <c r="X72" s="380"/>
      <c r="Y72" s="380"/>
      <c r="Z72" s="380"/>
      <c r="AA72" s="380"/>
      <c r="AG72" s="351"/>
      <c r="AN72" s="200"/>
      <c r="AO72" s="632"/>
      <c r="AP72" s="632"/>
    </row>
    <row r="73" spans="3:42" s="88" customFormat="1" ht="48.95" customHeight="1" x14ac:dyDescent="0.25">
      <c r="C73" s="371"/>
      <c r="D73" s="372"/>
      <c r="E73" s="22"/>
      <c r="F73" s="381"/>
      <c r="G73" s="381"/>
      <c r="K73" s="351"/>
      <c r="L73" s="351"/>
      <c r="N73" s="351"/>
      <c r="O73" s="351"/>
      <c r="P73" s="351"/>
      <c r="Q73" s="351"/>
      <c r="R73" s="351"/>
      <c r="AG73" s="351"/>
      <c r="AN73" s="200"/>
      <c r="AO73" s="632"/>
      <c r="AP73" s="632"/>
    </row>
    <row r="74" spans="3:42" s="88" customFormat="1" ht="48.95" customHeight="1" x14ac:dyDescent="0.25">
      <c r="C74" s="371"/>
      <c r="D74" s="372"/>
      <c r="E74" s="22"/>
      <c r="F74" s="381"/>
      <c r="G74" s="381"/>
      <c r="K74" s="351"/>
      <c r="L74" s="351"/>
      <c r="N74" s="351"/>
      <c r="O74" s="351"/>
      <c r="P74" s="351"/>
      <c r="Q74" s="351"/>
      <c r="R74" s="351"/>
      <c r="AG74" s="351"/>
      <c r="AN74" s="200"/>
      <c r="AO74" s="632"/>
      <c r="AP74" s="632"/>
    </row>
    <row r="75" spans="3:42" s="88" customFormat="1" ht="48.95" customHeight="1" x14ac:dyDescent="0.25">
      <c r="C75" s="382"/>
      <c r="D75" s="383"/>
      <c r="E75" s="384"/>
      <c r="F75" s="381"/>
      <c r="G75" s="381"/>
      <c r="K75" s="351"/>
      <c r="L75" s="351"/>
      <c r="N75" s="351"/>
      <c r="O75" s="351"/>
      <c r="P75" s="351"/>
      <c r="Q75" s="351"/>
      <c r="R75" s="351"/>
      <c r="AG75" s="351"/>
      <c r="AN75" s="200"/>
      <c r="AO75" s="632"/>
      <c r="AP75" s="632"/>
    </row>
    <row r="76" spans="3:42" s="88" customFormat="1" ht="48.95" customHeight="1" x14ac:dyDescent="0.25">
      <c r="C76" s="382"/>
      <c r="D76" s="383"/>
      <c r="E76" s="384"/>
      <c r="K76" s="351"/>
      <c r="L76" s="351"/>
      <c r="N76" s="351"/>
      <c r="O76" s="351"/>
      <c r="P76" s="351"/>
      <c r="Q76" s="351"/>
      <c r="R76" s="351"/>
      <c r="AG76" s="351"/>
      <c r="AN76" s="200"/>
      <c r="AO76" s="632"/>
      <c r="AP76" s="632"/>
    </row>
    <row r="77" spans="3:42" s="88" customFormat="1" ht="48.95" customHeight="1" x14ac:dyDescent="0.25">
      <c r="C77" s="382"/>
      <c r="D77" s="383"/>
      <c r="E77" s="384"/>
      <c r="K77" s="351"/>
      <c r="L77" s="351"/>
      <c r="N77" s="351"/>
      <c r="O77" s="351"/>
      <c r="P77" s="351"/>
      <c r="Q77" s="351"/>
      <c r="R77" s="351"/>
      <c r="AG77" s="351"/>
      <c r="AN77" s="200"/>
      <c r="AO77" s="632"/>
      <c r="AP77" s="632"/>
    </row>
    <row r="78" spans="3:42" s="88" customFormat="1" ht="48.95" customHeight="1" x14ac:dyDescent="0.25">
      <c r="C78" s="385"/>
      <c r="D78" s="383"/>
      <c r="E78" s="384"/>
      <c r="K78" s="351"/>
      <c r="L78" s="351"/>
      <c r="N78" s="351"/>
      <c r="O78" s="351"/>
      <c r="P78" s="351"/>
      <c r="Q78" s="351"/>
      <c r="R78" s="351"/>
      <c r="AG78" s="351"/>
      <c r="AN78" s="200"/>
      <c r="AO78" s="632"/>
      <c r="AP78" s="632"/>
    </row>
    <row r="79" spans="3:42" s="88" customFormat="1" x14ac:dyDescent="0.25">
      <c r="AG79" s="351"/>
      <c r="AN79" s="200"/>
      <c r="AO79" s="632"/>
      <c r="AP79" s="632"/>
    </row>
    <row r="80" spans="3:42" s="88" customFormat="1" x14ac:dyDescent="0.25">
      <c r="AG80" s="351"/>
      <c r="AN80" s="200"/>
      <c r="AO80" s="632"/>
      <c r="AP80" s="632"/>
    </row>
  </sheetData>
  <sheetProtection algorithmName="SHA-512" hashValue="CKxedBX56HExmmw+lrDvvVTNiJYuqdrAVWko2E7+y6l6Jn1HR5s/FOjdfKEWfGdD78myOKs4fzs7NoSEIE937g==" saltValue="D41+k1HgXnpXY1d1k70vnQ==" spinCount="100000" sheet="1" objects="1" scenarios="1"/>
  <mergeCells count="74">
    <mergeCell ref="G52:L52"/>
    <mergeCell ref="N52:Q52"/>
    <mergeCell ref="R6:S7"/>
    <mergeCell ref="C26:D26"/>
    <mergeCell ref="O26:P26"/>
    <mergeCell ref="C24:D24"/>
    <mergeCell ref="O24:P24"/>
    <mergeCell ref="C22:E22"/>
    <mergeCell ref="N22:P22"/>
    <mergeCell ref="C21:D21"/>
    <mergeCell ref="J21:K21"/>
    <mergeCell ref="U26:V26"/>
    <mergeCell ref="Z26:AA26"/>
    <mergeCell ref="C51:E51"/>
    <mergeCell ref="G51:K51"/>
    <mergeCell ref="T51:U51"/>
    <mergeCell ref="U24:V24"/>
    <mergeCell ref="Z24:AA24"/>
    <mergeCell ref="C25:D25"/>
    <mergeCell ref="O25:P25"/>
    <mergeCell ref="U25:V25"/>
    <mergeCell ref="Z25:AA25"/>
    <mergeCell ref="U22:V22"/>
    <mergeCell ref="Y22:AA22"/>
    <mergeCell ref="C23:D23"/>
    <mergeCell ref="O23:P23"/>
    <mergeCell ref="U23:V23"/>
    <mergeCell ref="Z23:AA23"/>
    <mergeCell ref="U21:W21"/>
    <mergeCell ref="AF21:AG21"/>
    <mergeCell ref="W17:X17"/>
    <mergeCell ref="Y17:Z17"/>
    <mergeCell ref="AO17:AP17"/>
    <mergeCell ref="W18:X18"/>
    <mergeCell ref="Y18:Z18"/>
    <mergeCell ref="AO18:AP18"/>
    <mergeCell ref="W15:X15"/>
    <mergeCell ref="Y15:Z15"/>
    <mergeCell ref="AO15:AP15"/>
    <mergeCell ref="W16:X16"/>
    <mergeCell ref="Y16:Z16"/>
    <mergeCell ref="AO16:AP16"/>
    <mergeCell ref="W13:X13"/>
    <mergeCell ref="Y13:Z13"/>
    <mergeCell ref="AO13:AP13"/>
    <mergeCell ref="W14:X14"/>
    <mergeCell ref="Y14:Z14"/>
    <mergeCell ref="AO14:AP14"/>
    <mergeCell ref="A11:A12"/>
    <mergeCell ref="W11:X11"/>
    <mergeCell ref="Y11:Z11"/>
    <mergeCell ref="AO11:AP11"/>
    <mergeCell ref="W12:X12"/>
    <mergeCell ref="Y12:Z12"/>
    <mergeCell ref="AO12:AP12"/>
    <mergeCell ref="A9:A10"/>
    <mergeCell ref="W9:Z9"/>
    <mergeCell ref="AO9:AQ9"/>
    <mergeCell ref="W10:X10"/>
    <mergeCell ref="Y10:Z10"/>
    <mergeCell ref="AO10:AP10"/>
    <mergeCell ref="AR6:AV6"/>
    <mergeCell ref="BE6:BF7"/>
    <mergeCell ref="N7:Q7"/>
    <mergeCell ref="AB7:AG7"/>
    <mergeCell ref="AH7:AJ7"/>
    <mergeCell ref="AR7:AW7"/>
    <mergeCell ref="AY7:BC7"/>
    <mergeCell ref="AL6:AM7"/>
    <mergeCell ref="A5:A8"/>
    <mergeCell ref="G6:K6"/>
    <mergeCell ref="T6:U7"/>
    <mergeCell ref="AB6:AG6"/>
    <mergeCell ref="AH6:AJ6"/>
  </mergeCells>
  <conditionalFormatting sqref="C11:C18">
    <cfRule type="cellIs" dxfId="164" priority="1" operator="equal">
      <formula>0</formula>
    </cfRule>
    <cfRule type="containsBlanks" dxfId="163" priority="2">
      <formula>LEN(TRIM(C11))=0</formula>
    </cfRule>
  </conditionalFormatting>
  <conditionalFormatting sqref="D11:D18">
    <cfRule type="cellIs" dxfId="162" priority="77" operator="equal">
      <formula>"N/A"</formula>
    </cfRule>
  </conditionalFormatting>
  <conditionalFormatting sqref="E11:E18">
    <cfRule type="cellIs" dxfId="161" priority="78" operator="equal">
      <formula>0</formula>
    </cfRule>
    <cfRule type="containsBlanks" dxfId="160" priority="85">
      <formula>LEN(TRIM(E11))=0</formula>
    </cfRule>
  </conditionalFormatting>
  <conditionalFormatting sqref="E24:E26 U24:U26">
    <cfRule type="cellIs" dxfId="159" priority="57" operator="equal">
      <formula>"N/A"</formula>
    </cfRule>
  </conditionalFormatting>
  <conditionalFormatting sqref="G11:K18">
    <cfRule type="cellIs" dxfId="158" priority="52" operator="equal">
      <formula>"N/A"</formula>
    </cfRule>
  </conditionalFormatting>
  <conditionalFormatting sqref="J24:J26">
    <cfRule type="cellIs" dxfId="157" priority="63" operator="equal">
      <formula>"N/A"</formula>
    </cfRule>
  </conditionalFormatting>
  <conditionalFormatting sqref="K24:K26">
    <cfRule type="cellIs" dxfId="156" priority="58" operator="equal">
      <formula>"N/A"</formula>
    </cfRule>
    <cfRule type="cellIs" dxfId="155" priority="59" operator="equal">
      <formula>"Medio"</formula>
    </cfRule>
    <cfRule type="cellIs" dxfId="154" priority="60" operator="equal">
      <formula>"Medio"</formula>
    </cfRule>
    <cfRule type="cellIs" dxfId="153" priority="61" operator="equal">
      <formula>"Alto"</formula>
    </cfRule>
    <cfRule type="cellIs" dxfId="152" priority="62" operator="equal">
      <formula>"Bajo"</formula>
    </cfRule>
  </conditionalFormatting>
  <conditionalFormatting sqref="L11:L18">
    <cfRule type="cellIs" dxfId="151" priority="70" operator="equal">
      <formula>"N/A"</formula>
    </cfRule>
    <cfRule type="cellIs" dxfId="150" priority="79" operator="equal">
      <formula>"Medio"</formula>
    </cfRule>
    <cfRule type="cellIs" dxfId="149" priority="80" operator="equal">
      <formula>"Medio"</formula>
    </cfRule>
    <cfRule type="cellIs" dxfId="148" priority="81" operator="equal">
      <formula>"Alto"</formula>
    </cfRule>
    <cfRule type="cellIs" dxfId="147" priority="82" operator="equal">
      <formula>"Bajo"</formula>
    </cfRule>
  </conditionalFormatting>
  <conditionalFormatting sqref="N11:Q18">
    <cfRule type="cellIs" dxfId="146" priority="55" operator="equal">
      <formula>"N/A"</formula>
    </cfRule>
  </conditionalFormatting>
  <conditionalFormatting sqref="R11:S18">
    <cfRule type="cellIs" dxfId="145" priority="44" operator="equal">
      <formula>"N/A"</formula>
    </cfRule>
    <cfRule type="cellIs" dxfId="144" priority="45" operator="equal">
      <formula>"Medio"</formula>
    </cfRule>
    <cfRule type="cellIs" dxfId="143" priority="46" operator="equal">
      <formula>"Alto"</formula>
    </cfRule>
    <cfRule type="cellIs" dxfId="142" priority="47" operator="equal">
      <formula>"Bajo"</formula>
    </cfRule>
  </conditionalFormatting>
  <conditionalFormatting sqref="S11:S18">
    <cfRule type="cellIs" dxfId="141" priority="7" operator="equal">
      <formula>"Medio"</formula>
    </cfRule>
  </conditionalFormatting>
  <conditionalFormatting sqref="T24:T25">
    <cfRule type="cellIs" dxfId="140" priority="54" operator="equal">
      <formula>"N/A"</formula>
    </cfRule>
  </conditionalFormatting>
  <conditionalFormatting sqref="U11:U18">
    <cfRule type="cellIs" dxfId="139" priority="83" operator="equal">
      <formula>"N/A"</formula>
    </cfRule>
    <cfRule type="cellIs" dxfId="138" priority="84" operator="equal">
      <formula>"Medio"</formula>
    </cfRule>
    <cfRule type="cellIs" dxfId="137" priority="88" operator="equal">
      <formula>"Bajo"</formula>
    </cfRule>
    <cfRule type="cellIs" dxfId="136" priority="86" operator="equal">
      <formula>"Medio"</formula>
    </cfRule>
    <cfRule type="cellIs" dxfId="135" priority="87" operator="equal">
      <formula>"Alto"</formula>
    </cfRule>
  </conditionalFormatting>
  <conditionalFormatting sqref="W24:W26">
    <cfRule type="cellIs" dxfId="134" priority="65" operator="equal">
      <formula>"Medio"</formula>
    </cfRule>
    <cfRule type="cellIs" dxfId="133" priority="66" operator="equal">
      <formula>"Medio"</formula>
    </cfRule>
    <cfRule type="cellIs" dxfId="132" priority="67" operator="equal">
      <formula>"Alto"</formula>
    </cfRule>
    <cfRule type="cellIs" dxfId="131" priority="68" operator="equal">
      <formula>"Bajo"</formula>
    </cfRule>
    <cfRule type="cellIs" dxfId="130" priority="64" operator="equal">
      <formula>"N/A"</formula>
    </cfRule>
  </conditionalFormatting>
  <dataValidations count="3">
    <dataValidation type="list" allowBlank="1" showInputMessage="1" showErrorMessage="1" sqref="D56:D74 D11:D18 D27:D42" xr:uid="{772754BA-BD71-4455-AB47-884AD5EE3014}">
      <formula1>"N/A, Activo"</formula1>
    </dataValidation>
    <dataValidation type="list" allowBlank="1" showInputMessage="1" showErrorMessage="1" sqref="AD24:AE26 AB11:AB18 S24:S26 AR11:AR18 AS18:AU18 I24:I26 G11:G18 AD11:AD18 AE13:AE15 AE17 Q11:Q18" xr:uid="{8A59910A-B334-4DF8-B2DD-8949BBA9F6DE}">
      <formula1>"0,3"</formula1>
    </dataValidation>
    <dataValidation type="list" allowBlank="1" showInputMessage="1" showErrorMessage="1" sqref="H13 N11:P18 AC17:AC18 Q24:R26 AH11:AJ18 BC11:BC18 AY12:AY18 AZ13:BA18 BA12 AY11:BA11 AS11:AU17 G24:H26 AB24:AC26 H15:H17 I13:J17 I18 T26 AC11:AC14 I11:I12" xr:uid="{822C84CF-7D92-4437-923E-E3E7C2096421}">
      <formula1>"0,1,2,3"</formula1>
    </dataValidation>
  </dataValidations>
  <pageMargins left="0.7" right="0.7" top="0.75" bottom="0.75" header="0.3" footer="0.3"/>
  <headerFooter>
    <oddHeader>&amp;C&amp;&amp;"Calibri"&amp;10&amp;K808080 Corporate Use&amp;K808080&amp;1#_x000D_</oddHead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AA329-7B35-4E71-A61D-B0778850705E}">
  <sheetPr>
    <tabColor theme="0" tint="-0.499984740745262"/>
  </sheetPr>
  <dimension ref="A1:Y64"/>
  <sheetViews>
    <sheetView zoomScale="70" zoomScaleNormal="70" workbookViewId="0">
      <selection activeCell="F25" sqref="F25"/>
    </sheetView>
  </sheetViews>
  <sheetFormatPr baseColWidth="10" defaultColWidth="9.140625" defaultRowHeight="15" x14ac:dyDescent="0.25"/>
  <cols>
    <col min="1" max="1" width="43" style="40" customWidth="1"/>
    <col min="2" max="2" width="6.5703125" style="40" customWidth="1"/>
    <col min="3" max="3" width="45.140625" style="170" customWidth="1"/>
    <col min="4" max="4" width="32.42578125" style="170" customWidth="1"/>
    <col min="5" max="5" width="26.140625" style="40" bestFit="1" customWidth="1"/>
    <col min="6" max="6" width="22.5703125" style="40" customWidth="1"/>
    <col min="7" max="7" width="27.28515625" style="40" customWidth="1"/>
    <col min="8" max="8" width="2.140625" style="40" customWidth="1"/>
    <col min="9" max="9" width="29.85546875" style="40" customWidth="1"/>
    <col min="10" max="10" width="26.85546875" style="40" customWidth="1"/>
    <col min="11" max="11" width="19.7109375" style="40" customWidth="1"/>
    <col min="12" max="12" width="24.85546875" style="40" customWidth="1"/>
    <col min="13" max="13" width="2.140625" style="40" customWidth="1"/>
    <col min="14" max="14" width="25.5703125" style="40" customWidth="1"/>
    <col min="15" max="15" width="28" style="40" customWidth="1"/>
    <col min="16" max="16" width="22.7109375" style="40" customWidth="1"/>
    <col min="17" max="17" width="31.5703125" style="40" customWidth="1"/>
    <col min="18" max="19" width="36.5703125" style="40" customWidth="1"/>
    <col min="20" max="20" width="19" style="40" customWidth="1"/>
    <col min="21" max="21" width="2.85546875" style="40" customWidth="1"/>
    <col min="22" max="25" width="19.5703125" style="40" customWidth="1"/>
    <col min="26" max="16384" width="9.140625" style="40"/>
  </cols>
  <sheetData>
    <row r="1" spans="1:18" ht="20.25" customHeight="1" x14ac:dyDescent="0.25"/>
    <row r="2" spans="1:18" ht="27" customHeight="1" x14ac:dyDescent="0.3">
      <c r="A2" s="44"/>
      <c r="B2" s="44"/>
      <c r="C2" s="321" t="s">
        <v>491</v>
      </c>
      <c r="D2" s="321"/>
      <c r="E2" s="321"/>
      <c r="F2" s="321"/>
      <c r="G2" s="321"/>
    </row>
    <row r="3" spans="1:18" ht="41.45" customHeight="1" thickBot="1" x14ac:dyDescent="0.5">
      <c r="A3" s="44"/>
      <c r="B3" s="463"/>
      <c r="C3" s="464" t="s">
        <v>421</v>
      </c>
      <c r="D3" s="465"/>
      <c r="E3" s="47"/>
      <c r="F3" s="47"/>
      <c r="G3" s="47"/>
      <c r="H3" s="47"/>
    </row>
    <row r="4" spans="1:18" ht="22.5" customHeight="1" x14ac:dyDescent="0.3">
      <c r="A4" s="44"/>
      <c r="B4" s="44"/>
      <c r="C4" s="458"/>
      <c r="D4" s="458"/>
      <c r="E4" s="458"/>
      <c r="F4" s="456"/>
    </row>
    <row r="5" spans="1:18" s="88" customFormat="1" ht="27.6" customHeight="1" x14ac:dyDescent="0.3">
      <c r="A5" s="44"/>
      <c r="B5" s="459"/>
      <c r="C5" s="459"/>
      <c r="D5" s="459"/>
      <c r="E5" s="459"/>
      <c r="F5" s="459"/>
      <c r="G5" s="459"/>
      <c r="H5" s="459"/>
      <c r="I5" s="459"/>
      <c r="J5" s="459"/>
      <c r="K5" s="459"/>
      <c r="L5" s="459"/>
      <c r="M5" s="459"/>
      <c r="N5" s="459"/>
      <c r="O5" s="459"/>
      <c r="P5" s="459"/>
      <c r="Q5" s="459"/>
    </row>
    <row r="6" spans="1:18" s="88" customFormat="1" ht="34.5" customHeight="1" x14ac:dyDescent="0.3">
      <c r="A6" s="44"/>
      <c r="B6" s="1067" t="s">
        <v>422</v>
      </c>
      <c r="C6" s="1067"/>
      <c r="D6" s="1067"/>
      <c r="E6" s="1067"/>
      <c r="F6" s="1067"/>
      <c r="G6" s="1067"/>
      <c r="H6" s="462"/>
      <c r="I6" s="462"/>
      <c r="J6" s="462"/>
      <c r="K6" s="462"/>
      <c r="L6" s="462"/>
      <c r="M6" s="462"/>
      <c r="N6" s="462"/>
      <c r="O6" s="462"/>
      <c r="P6" s="462"/>
      <c r="Q6" s="462"/>
    </row>
    <row r="7" spans="1:18" ht="21" customHeight="1" thickBot="1" x14ac:dyDescent="0.35">
      <c r="A7" s="169"/>
      <c r="B7" s="460"/>
      <c r="C7" s="811"/>
      <c r="D7" s="812"/>
      <c r="E7" s="23"/>
      <c r="F7" s="243">
        <f>IFERROR(AVERAGE(F15:F22),0)</f>
        <v>0</v>
      </c>
      <c r="G7" s="813"/>
      <c r="H7" s="8"/>
      <c r="J7" s="219"/>
      <c r="K7" s="243">
        <f>IFERROR(AVERAGE(K15:K22),0)</f>
        <v>0</v>
      </c>
      <c r="P7" s="323"/>
    </row>
    <row r="8" spans="1:18" ht="30.6" customHeight="1" thickBot="1" x14ac:dyDescent="0.3">
      <c r="A8" s="1055"/>
      <c r="B8" s="461"/>
      <c r="C8" s="461"/>
      <c r="D8" s="1065" t="s">
        <v>535</v>
      </c>
      <c r="E8" s="1065"/>
      <c r="F8" s="1065"/>
      <c r="G8" s="1065"/>
      <c r="I8" s="1109"/>
      <c r="J8" s="1109"/>
      <c r="K8" s="1109"/>
      <c r="L8" s="1109"/>
      <c r="N8" s="1109"/>
      <c r="O8" s="1109"/>
      <c r="P8" s="1109"/>
      <c r="Q8" s="1109"/>
      <c r="R8" s="88"/>
    </row>
    <row r="9" spans="1:18" ht="23.1" customHeight="1" thickTop="1" x14ac:dyDescent="0.3">
      <c r="A9" s="1055"/>
      <c r="B9" s="441"/>
      <c r="C9" s="435"/>
      <c r="D9" s="422" t="s">
        <v>247</v>
      </c>
      <c r="E9" s="423" t="s">
        <v>248</v>
      </c>
      <c r="F9" s="423" t="s">
        <v>249</v>
      </c>
      <c r="G9" s="424" t="s">
        <v>250</v>
      </c>
      <c r="I9" s="688"/>
      <c r="J9" s="688"/>
      <c r="K9" s="688"/>
      <c r="L9" s="688"/>
      <c r="N9" s="688"/>
      <c r="O9" s="688"/>
      <c r="P9" s="688"/>
      <c r="Q9" s="688"/>
      <c r="R9" s="88"/>
    </row>
    <row r="10" spans="1:18" ht="23.1" customHeight="1" x14ac:dyDescent="0.3">
      <c r="A10" s="52"/>
      <c r="B10" s="44"/>
      <c r="C10" s="436" t="s">
        <v>251</v>
      </c>
      <c r="D10" s="422" t="s">
        <v>252</v>
      </c>
      <c r="E10" s="423" t="s">
        <v>252</v>
      </c>
      <c r="F10" s="423" t="s">
        <v>253</v>
      </c>
      <c r="G10" s="424" t="s">
        <v>163</v>
      </c>
      <c r="I10" s="688"/>
      <c r="J10" s="688"/>
      <c r="K10" s="688"/>
      <c r="L10" s="688"/>
      <c r="N10" s="688"/>
      <c r="O10" s="688"/>
      <c r="P10" s="688"/>
      <c r="Q10" s="688"/>
      <c r="R10" s="88"/>
    </row>
    <row r="11" spans="1:18" ht="47.1" customHeight="1" thickBot="1" x14ac:dyDescent="0.35">
      <c r="A11" s="174"/>
      <c r="B11" s="50"/>
      <c r="C11" s="437" t="s">
        <v>426</v>
      </c>
      <c r="D11" s="412" t="s">
        <v>255</v>
      </c>
      <c r="E11" s="412" t="s">
        <v>256</v>
      </c>
      <c r="F11" s="1066" t="s">
        <v>257</v>
      </c>
      <c r="G11" s="1066"/>
      <c r="I11" s="689"/>
      <c r="J11" s="689"/>
      <c r="K11" s="1193"/>
      <c r="L11" s="1193"/>
      <c r="N11" s="689"/>
      <c r="O11" s="689"/>
      <c r="P11" s="1193"/>
      <c r="Q11" s="1193"/>
      <c r="R11" s="88"/>
    </row>
    <row r="12" spans="1:18" ht="54.95" customHeight="1" x14ac:dyDescent="0.25">
      <c r="A12" s="174"/>
      <c r="B12" s="1155" t="s">
        <v>258</v>
      </c>
      <c r="C12" s="438" t="s">
        <v>259</v>
      </c>
      <c r="D12" s="445" t="e">
        <f>'Wind-Step 2'!J24</f>
        <v>#DIV/0!</v>
      </c>
      <c r="E12" s="446" t="e">
        <f>MAX('Wind-Step 1'!$V$13,'Wind-Step 1'!$V$25)</f>
        <v>#DIV/0!</v>
      </c>
      <c r="F12" s="451" t="e">
        <f>IF(D12="N/A","N/A",D12*E12)</f>
        <v>#DIV/0!</v>
      </c>
      <c r="G12" s="454" t="e">
        <f t="shared" ref="G12:G22" si="0">IF(F12="N/A","N/A",IF(F12&lt;3,"Bajo",IF(F12&gt;=6,"Alto","Medio")))</f>
        <v>#DIV/0!</v>
      </c>
      <c r="I12" s="670"/>
      <c r="J12" s="690"/>
      <c r="K12" s="691"/>
      <c r="L12" s="135"/>
      <c r="N12" s="670"/>
      <c r="O12" s="690"/>
      <c r="P12" s="691"/>
      <c r="Q12" s="135"/>
      <c r="R12" s="88"/>
    </row>
    <row r="13" spans="1:18" ht="54.95" customHeight="1" x14ac:dyDescent="0.25">
      <c r="A13" s="174"/>
      <c r="B13" s="1156"/>
      <c r="C13" s="439" t="s">
        <v>260</v>
      </c>
      <c r="D13" s="447" t="e">
        <f>'Wind-Step 2'!J25</f>
        <v>#DIV/0!</v>
      </c>
      <c r="E13" s="448" t="e">
        <f>MAX('Wind-Step 1'!$V$13,'Wind-Step 1'!$V$25)</f>
        <v>#DIV/0!</v>
      </c>
      <c r="F13" s="452" t="e">
        <f t="shared" ref="F13:F14" si="1">IF(D13="N/A","N/A",D13*E13)</f>
        <v>#DIV/0!</v>
      </c>
      <c r="G13" s="417" t="e">
        <f t="shared" si="0"/>
        <v>#DIV/0!</v>
      </c>
      <c r="I13" s="670"/>
      <c r="J13" s="690"/>
      <c r="K13" s="691"/>
      <c r="L13" s="135"/>
      <c r="N13" s="670"/>
      <c r="O13" s="690"/>
      <c r="P13" s="691"/>
      <c r="Q13" s="135"/>
      <c r="R13" s="88"/>
    </row>
    <row r="14" spans="1:18" ht="54.95" customHeight="1" thickBot="1" x14ac:dyDescent="0.3">
      <c r="A14" s="174"/>
      <c r="B14" s="1157"/>
      <c r="C14" s="440" t="s">
        <v>268</v>
      </c>
      <c r="D14" s="449" t="str">
        <f>'Wind-Step 2'!J26</f>
        <v>N/A</v>
      </c>
      <c r="E14" s="450" t="e">
        <f>MAX('Wind-Step 1'!$V$13,'Wind-Step 1'!$V$25)</f>
        <v>#DIV/0!</v>
      </c>
      <c r="F14" s="453" t="str">
        <f t="shared" si="1"/>
        <v>N/A</v>
      </c>
      <c r="G14" s="455" t="str">
        <f t="shared" si="0"/>
        <v>N/A</v>
      </c>
      <c r="I14" s="670"/>
      <c r="J14" s="690"/>
      <c r="K14" s="691"/>
      <c r="L14" s="135"/>
      <c r="N14" s="670"/>
      <c r="O14" s="690"/>
      <c r="P14" s="691"/>
      <c r="Q14" s="135"/>
      <c r="R14" s="88"/>
    </row>
    <row r="15" spans="1:18" ht="80.099999999999994" customHeight="1" x14ac:dyDescent="0.25">
      <c r="A15" s="1057"/>
      <c r="B15" s="1074" t="s">
        <v>262</v>
      </c>
      <c r="C15" s="524" t="str" cm="1">
        <f t="array" ref="C15:C22">_xlfn._xlws.FILTER('Wind-Step 2'!C11:C18,'Wind-Step 2'!D11:D18="Activo","")</f>
        <v>Plazas y espacios abiertos: espacios abiertos públicamente accesibles, usualmente pavimentados con poca o nada de vegetación. Pueden combinarse con parques y jardines.</v>
      </c>
      <c r="D15" s="527" t="e" cm="1">
        <f t="array" ref="D15:D22">_xlfn._xlws.FILTER('Wind-Step 2'!R11:R18,'Wind-Step 2'!D11:D18="Activo","")</f>
        <v>#DIV/0!</v>
      </c>
      <c r="E15" s="525" t="e">
        <f>MAX('Water-Step 1'!$O$59:$Q$59,'Water-Step 1'!$O$19:$Q$19)</f>
        <v>#DIV/0!</v>
      </c>
      <c r="F15" s="526" t="e">
        <f>IF(ISBLANK(C15),"N/A",IF(D15="N/A", "N/A", D15*E15))</f>
        <v>#DIV/0!</v>
      </c>
      <c r="G15" s="454" t="e">
        <f t="shared" si="0"/>
        <v>#DIV/0!</v>
      </c>
      <c r="I15" s="692"/>
      <c r="J15" s="690"/>
      <c r="K15" s="691"/>
      <c r="L15" s="135"/>
      <c r="N15" s="692"/>
      <c r="O15" s="690"/>
      <c r="P15" s="691"/>
      <c r="Q15" s="135"/>
      <c r="R15" s="88"/>
    </row>
    <row r="16" spans="1:18" ht="80.099999999999994" customHeight="1" x14ac:dyDescent="0.25">
      <c r="A16" s="1057"/>
      <c r="B16" s="1075"/>
      <c r="C16" s="425" t="str">
        <v>Parques y jardines: espacios verdes públicos destinados a fines recreativos o de conservación (como deportes, pícnic, etc.).  Pueden combinarse con plazas y otros espacios abiertos.</v>
      </c>
      <c r="D16" s="419" t="e">
        <v>#DIV/0!</v>
      </c>
      <c r="E16" s="415" t="e">
        <f>MAX('Water-Step 1'!$O$59:$Q$59,'Water-Step 1'!$O$19:$Q$19)</f>
        <v>#DIV/0!</v>
      </c>
      <c r="F16" s="416" t="e">
        <f t="shared" ref="F16:F22" si="2">IF(ISBLANK(C16),"N/A",IF(D16="N/A", "N/A", D16*E16))</f>
        <v>#DIV/0!</v>
      </c>
      <c r="G16" s="417" t="e">
        <f t="shared" si="0"/>
        <v>#DIV/0!</v>
      </c>
      <c r="I16" s="692"/>
      <c r="J16" s="690"/>
      <c r="K16" s="466"/>
      <c r="L16" s="135"/>
      <c r="N16" s="692"/>
      <c r="O16" s="690"/>
      <c r="P16" s="691"/>
      <c r="Q16" s="135"/>
      <c r="R16" s="88"/>
    </row>
    <row r="17" spans="1:25" ht="80.099999999999994" customHeight="1" x14ac:dyDescent="0.25">
      <c r="A17" s="64"/>
      <c r="B17" s="1075"/>
      <c r="C17" s="425" t="str">
        <v>Edificios e infraestructuras auxiliares:  casetas técnicas, almacenes, aparcamientos, aparcabicicletas, quioscos, pequeños polideportivos cubiertos, pasarelas, etc.</v>
      </c>
      <c r="D17" s="419" t="e">
        <v>#DIV/0!</v>
      </c>
      <c r="E17" s="415" t="e">
        <f>MAX('Water-Step 1'!$O$59:$Q$59,'Water-Step 1'!$O$19:$Q$19)</f>
        <v>#DIV/0!</v>
      </c>
      <c r="F17" s="416" t="e">
        <f t="shared" si="2"/>
        <v>#DIV/0!</v>
      </c>
      <c r="G17" s="417" t="e">
        <f t="shared" si="0"/>
        <v>#DIV/0!</v>
      </c>
      <c r="I17" s="692"/>
      <c r="J17" s="690"/>
      <c r="K17" s="466"/>
      <c r="L17" s="135"/>
      <c r="N17" s="692"/>
      <c r="O17" s="690"/>
      <c r="P17" s="691"/>
      <c r="Q17" s="135"/>
      <c r="R17" s="88"/>
    </row>
    <row r="18" spans="1:25" ht="80.099999999999994" customHeight="1" x14ac:dyDescent="0.25">
      <c r="A18" s="181"/>
      <c r="B18" s="1075"/>
      <c r="C18" s="425" t="str">
        <v>Equipos: componentes de iluminación, vallas, aparatos de aire acondicionado de las instalaciones interiores, equipos electromecánicos para piscinas, etc.</v>
      </c>
      <c r="D18" s="419" t="e">
        <v>#DIV/0!</v>
      </c>
      <c r="E18" s="415" t="e">
        <f>MAX('Water-Step 1'!$O$59:$Q$59,'Water-Step 1'!$O$19:$Q$19)</f>
        <v>#DIV/0!</v>
      </c>
      <c r="F18" s="416" t="e">
        <f t="shared" si="2"/>
        <v>#DIV/0!</v>
      </c>
      <c r="G18" s="417" t="e">
        <f t="shared" si="0"/>
        <v>#DIV/0!</v>
      </c>
      <c r="I18" s="692"/>
      <c r="J18" s="690"/>
      <c r="K18" s="466"/>
      <c r="L18" s="135"/>
      <c r="N18" s="692"/>
      <c r="O18" s="690"/>
      <c r="P18" s="691"/>
      <c r="Q18" s="135"/>
      <c r="R18" s="88"/>
    </row>
    <row r="19" spans="1:25" ht="80.099999999999994" customHeight="1" x14ac:dyDescent="0.25">
      <c r="A19" s="204"/>
      <c r="B19" s="1075"/>
      <c r="C19" s="425" t="str">
        <v>Mobiliario urbano: mesas y bancos fijos, fuentes, jardineras, señales y paneles informativos, paradas de autobús dentro de los límites del proyecto, plataformas de observación, etc.</v>
      </c>
      <c r="D19" s="418" t="e">
        <v>#DIV/0!</v>
      </c>
      <c r="E19" s="415" t="e">
        <f>MAX('Water-Step 1'!$O$59:$Q$59,'Water-Step 1'!$O$19:$Q$19)</f>
        <v>#DIV/0!</v>
      </c>
      <c r="F19" s="416" t="e">
        <f t="shared" si="2"/>
        <v>#DIV/0!</v>
      </c>
      <c r="G19" s="417" t="e">
        <f t="shared" si="0"/>
        <v>#DIV/0!</v>
      </c>
      <c r="H19" s="135"/>
      <c r="I19" s="692"/>
      <c r="J19" s="690"/>
      <c r="K19" s="466"/>
      <c r="L19" s="135"/>
      <c r="N19" s="692"/>
      <c r="O19" s="690"/>
      <c r="P19" s="691"/>
      <c r="Q19" s="135"/>
      <c r="R19" s="88"/>
    </row>
    <row r="20" spans="1:25" ht="80.099999999999994" customHeight="1" x14ac:dyDescent="0.25">
      <c r="A20" s="205"/>
      <c r="B20" s="1075"/>
      <c r="C20" s="425" t="str">
        <v>Espacios verdes en vías peatonales/ciclables, aceras, calles peatonales y bordes de las carreteras.</v>
      </c>
      <c r="D20" s="418" t="e">
        <v>#DIV/0!</v>
      </c>
      <c r="E20" s="415" t="e">
        <f>MAX('Water-Step 1'!$O$59:$Q$59,'Water-Step 1'!$O$19:$Q$19)</f>
        <v>#DIV/0!</v>
      </c>
      <c r="F20" s="416" t="e">
        <f t="shared" si="2"/>
        <v>#DIV/0!</v>
      </c>
      <c r="G20" s="417" t="e">
        <f t="shared" si="0"/>
        <v>#DIV/0!</v>
      </c>
      <c r="H20" s="135"/>
      <c r="I20" s="692"/>
      <c r="J20" s="690"/>
      <c r="K20" s="466"/>
      <c r="L20" s="135"/>
      <c r="N20" s="692"/>
      <c r="O20" s="690"/>
      <c r="P20" s="691"/>
      <c r="Q20" s="135"/>
      <c r="R20" s="88"/>
    </row>
    <row r="21" spans="1:25" ht="80.099999999999994" customHeight="1" x14ac:dyDescent="0.25">
      <c r="A21" s="206"/>
      <c r="B21" s="1075"/>
      <c r="C21" s="425" t="str">
        <v>Parques infantiles e instalaciones deportivas al aire libre (incluidos equipos fitness, campos fútbol y baloncesto, pistas de voleibol, canchas de tenis y pádel, piscinas, etc.).</v>
      </c>
      <c r="D21" s="418" t="e">
        <v>#DIV/0!</v>
      </c>
      <c r="E21" s="415" t="e">
        <f>MAX('Water-Step 1'!$O$59:$Q$59,'Water-Step 1'!$O$19:$Q$19)</f>
        <v>#DIV/0!</v>
      </c>
      <c r="F21" s="416" t="e">
        <f t="shared" si="2"/>
        <v>#DIV/0!</v>
      </c>
      <c r="G21" s="417" t="e">
        <f t="shared" si="0"/>
        <v>#DIV/0!</v>
      </c>
      <c r="H21" s="135"/>
      <c r="I21" s="125"/>
      <c r="J21" s="690"/>
      <c r="K21" s="466"/>
      <c r="L21" s="135"/>
      <c r="N21" s="692"/>
      <c r="O21" s="690"/>
      <c r="P21" s="691"/>
      <c r="Q21" s="135"/>
      <c r="R21" s="88"/>
    </row>
    <row r="22" spans="1:25" ht="80.099999999999994" customHeight="1" x14ac:dyDescent="0.25">
      <c r="A22" s="205"/>
      <c r="B22" s="1075"/>
      <c r="C22" s="425" t="str">
        <v>Infraestructuras azules/verdes (incluidos estanques artificiales, aliviaderos biológicos y otras soluciones basadas en la naturaleza).</v>
      </c>
      <c r="D22" s="418" t="e">
        <v>#DIV/0!</v>
      </c>
      <c r="E22" s="415" t="e">
        <f>MAX('Water-Step 1'!$O$59:$Q$59,'Water-Step 1'!$O$19:$Q$19)</f>
        <v>#DIV/0!</v>
      </c>
      <c r="F22" s="416" t="e">
        <f t="shared" si="2"/>
        <v>#DIV/0!</v>
      </c>
      <c r="G22" s="417" t="e">
        <f t="shared" si="0"/>
        <v>#DIV/0!</v>
      </c>
      <c r="H22" s="135"/>
      <c r="I22" s="125"/>
      <c r="J22" s="690"/>
      <c r="K22" s="466"/>
      <c r="L22" s="135"/>
      <c r="N22" s="692"/>
      <c r="O22" s="690"/>
      <c r="P22" s="691"/>
      <c r="Q22" s="135"/>
      <c r="R22" s="88"/>
    </row>
    <row r="23" spans="1:25" x14ac:dyDescent="0.25">
      <c r="B23" s="211"/>
      <c r="C23" s="629"/>
      <c r="D23" s="183"/>
      <c r="E23" s="200"/>
      <c r="F23" s="200"/>
      <c r="G23" s="200"/>
      <c r="H23" s="266"/>
      <c r="I23" s="200"/>
      <c r="J23" s="200"/>
    </row>
    <row r="24" spans="1:25" x14ac:dyDescent="0.25">
      <c r="C24" s="121"/>
      <c r="D24" s="121"/>
      <c r="E24" s="815"/>
      <c r="F24" s="815"/>
      <c r="G24" s="815"/>
      <c r="H24" s="961"/>
      <c r="I24" s="823"/>
      <c r="J24" s="200"/>
      <c r="K24" s="115"/>
      <c r="L24" s="115"/>
      <c r="M24" s="115"/>
      <c r="N24" s="115"/>
      <c r="O24" s="115"/>
      <c r="P24" s="165"/>
      <c r="Q24" s="115"/>
      <c r="R24" s="115"/>
      <c r="S24" s="115"/>
      <c r="T24" s="125"/>
      <c r="U24" s="210"/>
      <c r="V24" s="115"/>
      <c r="W24" s="115"/>
      <c r="X24" s="115"/>
      <c r="Y24" s="115"/>
    </row>
    <row r="25" spans="1:25" x14ac:dyDescent="0.25">
      <c r="C25" s="121"/>
      <c r="D25" s="121"/>
      <c r="E25" s="815"/>
      <c r="F25" s="389" t="e">
        <f>MAX(F15:F22)</f>
        <v>#DIV/0!</v>
      </c>
      <c r="G25" s="815"/>
      <c r="H25" s="961"/>
      <c r="I25" s="823"/>
      <c r="J25" s="200"/>
      <c r="K25" s="115"/>
      <c r="L25" s="115"/>
      <c r="M25" s="115"/>
      <c r="N25" s="115"/>
      <c r="O25" s="115"/>
      <c r="P25" s="165"/>
      <c r="Q25" s="115"/>
      <c r="R25" s="115"/>
      <c r="S25" s="115"/>
      <c r="T25" s="125"/>
      <c r="U25" s="210"/>
      <c r="V25" s="115"/>
      <c r="W25" s="115"/>
      <c r="X25" s="115"/>
      <c r="Y25" s="115"/>
    </row>
    <row r="26" spans="1:25" x14ac:dyDescent="0.25">
      <c r="C26" s="121"/>
      <c r="D26" s="121"/>
      <c r="E26" s="815"/>
      <c r="F26" s="389"/>
      <c r="G26" s="815"/>
      <c r="H26" s="961"/>
      <c r="I26" s="823"/>
      <c r="J26" s="200"/>
      <c r="K26" s="115"/>
      <c r="L26" s="115"/>
      <c r="M26" s="115"/>
      <c r="N26" s="115"/>
      <c r="O26" s="115"/>
      <c r="P26" s="165"/>
      <c r="Q26" s="115"/>
      <c r="R26" s="115"/>
      <c r="S26" s="115"/>
      <c r="T26" s="125"/>
      <c r="U26" s="210"/>
      <c r="V26" s="115"/>
      <c r="W26" s="115"/>
      <c r="X26" s="115"/>
      <c r="Y26" s="115"/>
    </row>
    <row r="27" spans="1:25" s="859" customFormat="1" x14ac:dyDescent="0.25">
      <c r="C27" s="121"/>
      <c r="D27" s="121"/>
      <c r="E27" s="815"/>
      <c r="F27" s="243" t="e">
        <f>MAX(F12:F14)</f>
        <v>#DIV/0!</v>
      </c>
      <c r="G27" s="815"/>
      <c r="H27" s="961"/>
      <c r="I27" s="823"/>
      <c r="K27" s="861"/>
      <c r="L27" s="861"/>
      <c r="M27" s="861"/>
      <c r="N27" s="861"/>
      <c r="O27" s="861"/>
      <c r="P27" s="864"/>
      <c r="Q27" s="861"/>
      <c r="R27" s="861"/>
      <c r="S27" s="861"/>
      <c r="T27" s="862"/>
      <c r="U27" s="863"/>
      <c r="V27" s="861"/>
      <c r="W27" s="861"/>
      <c r="X27" s="861"/>
      <c r="Y27" s="861"/>
    </row>
    <row r="28" spans="1:25" x14ac:dyDescent="0.25">
      <c r="C28" s="121"/>
      <c r="D28" s="121"/>
      <c r="E28" s="815"/>
      <c r="F28" s="389"/>
      <c r="G28" s="815"/>
      <c r="H28" s="961"/>
      <c r="I28" s="823"/>
      <c r="J28" s="200"/>
      <c r="K28" s="115"/>
      <c r="L28" s="115"/>
      <c r="M28" s="115"/>
      <c r="N28" s="115"/>
      <c r="O28" s="115"/>
      <c r="P28" s="165"/>
      <c r="Q28" s="115"/>
      <c r="R28" s="115"/>
      <c r="S28" s="115"/>
      <c r="T28" s="125"/>
      <c r="U28" s="210"/>
      <c r="V28" s="115"/>
      <c r="W28" s="115"/>
      <c r="X28" s="115"/>
      <c r="Y28" s="115"/>
    </row>
    <row r="29" spans="1:25" x14ac:dyDescent="0.25">
      <c r="C29" s="121"/>
      <c r="D29" s="121"/>
      <c r="E29" s="961"/>
      <c r="F29" s="962"/>
      <c r="G29" s="961"/>
      <c r="H29" s="961"/>
      <c r="I29" s="823"/>
      <c r="J29" s="200"/>
      <c r="K29" s="115"/>
      <c r="L29" s="115"/>
      <c r="M29" s="115"/>
      <c r="N29" s="115"/>
      <c r="O29" s="115"/>
      <c r="P29" s="165"/>
      <c r="Q29" s="115"/>
      <c r="R29" s="115"/>
      <c r="S29" s="115"/>
      <c r="T29" s="125"/>
      <c r="U29" s="210"/>
      <c r="V29" s="115"/>
      <c r="W29" s="115"/>
      <c r="X29" s="115"/>
      <c r="Y29" s="115"/>
    </row>
    <row r="30" spans="1:25" x14ac:dyDescent="0.25">
      <c r="C30" s="121"/>
      <c r="D30" s="121"/>
      <c r="E30" s="961"/>
      <c r="F30" s="962"/>
      <c r="G30" s="961"/>
      <c r="H30" s="961"/>
      <c r="I30" s="823"/>
      <c r="J30" s="200"/>
      <c r="K30" s="115"/>
      <c r="L30" s="115"/>
      <c r="M30" s="115"/>
      <c r="N30" s="115"/>
      <c r="O30" s="115"/>
      <c r="P30" s="165"/>
      <c r="Q30" s="115"/>
      <c r="R30" s="115"/>
      <c r="S30" s="115"/>
      <c r="T30" s="125"/>
      <c r="U30" s="210"/>
      <c r="V30" s="115"/>
      <c r="W30" s="115"/>
      <c r="X30" s="115"/>
      <c r="Y30" s="115"/>
    </row>
    <row r="31" spans="1:25" x14ac:dyDescent="0.25">
      <c r="C31" s="121"/>
      <c r="D31" s="121"/>
      <c r="E31" s="961"/>
      <c r="F31" s="962"/>
      <c r="G31" s="961"/>
      <c r="H31" s="961"/>
      <c r="I31" s="823"/>
      <c r="J31" s="200"/>
      <c r="K31" s="115"/>
      <c r="L31" s="115"/>
      <c r="M31" s="115"/>
      <c r="N31" s="115"/>
      <c r="O31" s="115"/>
      <c r="P31" s="165"/>
      <c r="Q31" s="115"/>
      <c r="R31" s="115"/>
      <c r="S31" s="115"/>
      <c r="T31" s="125"/>
      <c r="U31" s="210"/>
      <c r="V31" s="115"/>
      <c r="W31" s="115"/>
      <c r="X31" s="115"/>
      <c r="Y31" s="115"/>
    </row>
    <row r="32" spans="1:25" ht="30.6" customHeight="1" x14ac:dyDescent="0.25">
      <c r="C32" s="121"/>
      <c r="D32" s="121"/>
      <c r="E32" s="815"/>
      <c r="F32" s="815"/>
      <c r="G32" s="815"/>
      <c r="H32" s="815"/>
      <c r="I32" s="200"/>
      <c r="J32" s="200"/>
      <c r="K32" s="115"/>
      <c r="L32" s="115"/>
      <c r="M32" s="115"/>
      <c r="N32" s="115"/>
      <c r="O32" s="115"/>
      <c r="P32" s="165"/>
      <c r="Q32" s="115"/>
      <c r="R32" s="115"/>
      <c r="S32" s="115"/>
      <c r="T32" s="125"/>
      <c r="U32" s="210"/>
      <c r="V32" s="115"/>
      <c r="W32" s="115"/>
      <c r="X32" s="115"/>
      <c r="Y32" s="115"/>
    </row>
    <row r="33" spans="3:25" ht="23.45" customHeight="1" x14ac:dyDescent="0.25">
      <c r="C33" s="207"/>
      <c r="D33" s="207"/>
      <c r="E33" s="115"/>
      <c r="F33" s="115"/>
      <c r="G33" s="115"/>
      <c r="H33" s="115"/>
      <c r="K33" s="115"/>
      <c r="L33" s="115"/>
      <c r="M33" s="115"/>
      <c r="N33" s="115"/>
      <c r="O33" s="115"/>
      <c r="P33" s="165"/>
      <c r="Q33" s="115"/>
      <c r="R33" s="115"/>
      <c r="S33" s="115"/>
      <c r="T33" s="125"/>
      <c r="U33" s="210"/>
      <c r="V33" s="115"/>
      <c r="W33" s="115"/>
      <c r="X33" s="115"/>
      <c r="Y33" s="115"/>
    </row>
    <row r="34" spans="3:25" x14ac:dyDescent="0.25">
      <c r="C34" s="208"/>
      <c r="D34" s="208"/>
      <c r="E34" s="115"/>
      <c r="F34" s="115"/>
      <c r="G34" s="115"/>
      <c r="H34" s="115"/>
      <c r="K34" s="115"/>
      <c r="L34" s="115"/>
      <c r="M34" s="115"/>
      <c r="N34" s="115"/>
      <c r="O34" s="115"/>
      <c r="P34" s="165"/>
      <c r="Q34" s="115"/>
      <c r="R34" s="115"/>
      <c r="S34" s="115"/>
      <c r="T34" s="125"/>
      <c r="U34" s="210"/>
      <c r="V34" s="115"/>
      <c r="W34" s="115"/>
      <c r="X34" s="115"/>
      <c r="Y34" s="115"/>
    </row>
    <row r="35" spans="3:25" ht="36.6" customHeight="1" x14ac:dyDescent="0.25">
      <c r="C35" s="208"/>
      <c r="D35" s="208"/>
      <c r="E35" s="115"/>
      <c r="F35" s="115"/>
      <c r="G35" s="115"/>
      <c r="H35" s="115"/>
      <c r="K35" s="210"/>
      <c r="L35" s="210"/>
      <c r="M35" s="210"/>
      <c r="N35" s="210"/>
      <c r="O35" s="210"/>
      <c r="P35" s="165"/>
      <c r="Q35" s="115"/>
      <c r="R35" s="115"/>
      <c r="S35" s="115"/>
      <c r="T35" s="125"/>
      <c r="U35" s="210"/>
      <c r="V35" s="210"/>
      <c r="W35" s="210"/>
      <c r="X35" s="210"/>
      <c r="Y35" s="210"/>
    </row>
    <row r="36" spans="3:25" x14ac:dyDescent="0.25">
      <c r="C36" s="208"/>
      <c r="D36" s="208"/>
      <c r="E36" s="115"/>
      <c r="F36" s="115"/>
      <c r="G36" s="115"/>
      <c r="H36" s="115"/>
      <c r="Q36" s="1069"/>
      <c r="R36" s="1069"/>
      <c r="S36" s="218"/>
      <c r="T36" s="1070"/>
      <c r="U36" s="212"/>
    </row>
    <row r="37" spans="3:25" x14ac:dyDescent="0.25">
      <c r="C37" s="209"/>
      <c r="D37" s="209"/>
      <c r="E37" s="115"/>
      <c r="F37" s="115"/>
      <c r="G37" s="115"/>
      <c r="H37" s="115"/>
      <c r="K37" s="212"/>
      <c r="L37" s="212"/>
      <c r="M37" s="212"/>
      <c r="N37" s="212"/>
      <c r="O37" s="210"/>
      <c r="Q37" s="1069"/>
      <c r="R37" s="1069"/>
      <c r="S37" s="218"/>
      <c r="T37" s="1070"/>
      <c r="U37" s="212"/>
      <c r="V37" s="212"/>
      <c r="W37" s="212"/>
      <c r="X37" s="212"/>
      <c r="Y37" s="212"/>
    </row>
    <row r="38" spans="3:25" x14ac:dyDescent="0.25">
      <c r="C38" s="209"/>
      <c r="D38" s="209"/>
      <c r="E38" s="210"/>
      <c r="F38" s="210"/>
      <c r="G38" s="210"/>
      <c r="H38" s="210"/>
      <c r="K38" s="66"/>
      <c r="L38" s="66"/>
      <c r="M38" s="66"/>
    </row>
    <row r="39" spans="3:25" ht="13.5" customHeight="1" x14ac:dyDescent="0.25">
      <c r="C39" s="1064"/>
      <c r="D39" s="322"/>
      <c r="E39" s="136"/>
      <c r="F39" s="136"/>
      <c r="G39" s="136"/>
      <c r="H39" s="136"/>
      <c r="J39" s="1068"/>
    </row>
    <row r="40" spans="3:25" ht="0.6" customHeight="1" x14ac:dyDescent="0.25">
      <c r="C40" s="1064"/>
      <c r="D40" s="322"/>
      <c r="E40" s="213"/>
      <c r="F40" s="213"/>
      <c r="G40" s="213"/>
      <c r="H40" s="213"/>
      <c r="J40" s="1068"/>
    </row>
    <row r="41" spans="3:25" ht="14.45" customHeight="1" x14ac:dyDescent="0.25">
      <c r="C41" s="183"/>
      <c r="D41" s="183"/>
      <c r="E41" s="214"/>
      <c r="F41" s="214"/>
      <c r="G41" s="214"/>
      <c r="H41" s="214"/>
      <c r="J41" s="1068"/>
    </row>
    <row r="42" spans="3:25" x14ac:dyDescent="0.25">
      <c r="C42" s="215"/>
      <c r="D42" s="215"/>
      <c r="E42" s="216"/>
      <c r="F42" s="216"/>
      <c r="G42" s="115"/>
      <c r="H42" s="216"/>
      <c r="J42" s="96"/>
    </row>
    <row r="43" spans="3:25" x14ac:dyDescent="0.25">
      <c r="C43" s="208"/>
      <c r="D43" s="208"/>
      <c r="E43" s="115"/>
      <c r="F43" s="115"/>
      <c r="G43" s="115"/>
      <c r="H43" s="115"/>
      <c r="J43" s="96"/>
      <c r="N43" s="88"/>
      <c r="O43" s="88"/>
      <c r="P43" s="88"/>
      <c r="Q43" s="88"/>
      <c r="R43" s="88"/>
    </row>
    <row r="44" spans="3:25" x14ac:dyDescent="0.25">
      <c r="C44" s="208"/>
      <c r="D44" s="208"/>
      <c r="E44" s="115"/>
      <c r="F44" s="115"/>
      <c r="G44" s="115"/>
      <c r="H44" s="115"/>
    </row>
    <row r="45" spans="3:25" x14ac:dyDescent="0.25">
      <c r="C45" s="217"/>
      <c r="D45" s="217"/>
      <c r="E45" s="115"/>
      <c r="F45" s="115"/>
      <c r="G45" s="115"/>
      <c r="H45" s="115"/>
    </row>
    <row r="46" spans="3:25" x14ac:dyDescent="0.25">
      <c r="C46" s="208"/>
      <c r="D46" s="208"/>
      <c r="E46" s="115"/>
      <c r="F46" s="115"/>
      <c r="G46" s="115"/>
      <c r="H46" s="115"/>
    </row>
    <row r="47" spans="3:25" x14ac:dyDescent="0.25">
      <c r="C47" s="208"/>
      <c r="D47" s="208"/>
      <c r="E47" s="115"/>
      <c r="F47" s="115"/>
      <c r="G47" s="115"/>
      <c r="H47" s="115"/>
    </row>
    <row r="48" spans="3:25" x14ac:dyDescent="0.25">
      <c r="C48" s="208"/>
      <c r="D48" s="208"/>
      <c r="E48" s="115"/>
      <c r="F48" s="115"/>
      <c r="G48" s="115"/>
      <c r="H48" s="115"/>
    </row>
    <row r="49" spans="3:8" x14ac:dyDescent="0.25">
      <c r="C49" s="208"/>
      <c r="D49" s="208"/>
      <c r="E49" s="115"/>
      <c r="F49" s="115"/>
      <c r="G49" s="115"/>
      <c r="H49" s="115"/>
    </row>
    <row r="50" spans="3:8" x14ac:dyDescent="0.25">
      <c r="C50" s="208"/>
      <c r="D50" s="208"/>
      <c r="E50" s="115"/>
      <c r="F50" s="115"/>
      <c r="G50" s="115"/>
      <c r="H50" s="115"/>
    </row>
    <row r="51" spans="3:8" x14ac:dyDescent="0.25">
      <c r="C51" s="208"/>
      <c r="D51" s="208"/>
      <c r="E51" s="115"/>
      <c r="F51" s="115"/>
      <c r="G51" s="115"/>
      <c r="H51" s="115"/>
    </row>
    <row r="52" spans="3:8" x14ac:dyDescent="0.25">
      <c r="C52" s="208"/>
      <c r="D52" s="208"/>
      <c r="E52" s="115"/>
      <c r="F52" s="115"/>
      <c r="G52" s="115"/>
      <c r="H52" s="115"/>
    </row>
    <row r="53" spans="3:8" x14ac:dyDescent="0.25">
      <c r="C53" s="207"/>
      <c r="D53" s="207"/>
      <c r="E53" s="115"/>
      <c r="F53" s="115"/>
      <c r="G53" s="115"/>
      <c r="H53" s="115"/>
    </row>
    <row r="54" spans="3:8" x14ac:dyDescent="0.25">
      <c r="C54" s="207"/>
      <c r="D54" s="207"/>
      <c r="E54" s="115"/>
      <c r="F54" s="115"/>
      <c r="G54" s="115"/>
      <c r="H54" s="115"/>
    </row>
    <row r="55" spans="3:8" x14ac:dyDescent="0.25">
      <c r="C55" s="217"/>
      <c r="D55" s="217"/>
      <c r="E55" s="115"/>
      <c r="F55" s="115"/>
      <c r="G55" s="115"/>
      <c r="H55" s="115"/>
    </row>
    <row r="56" spans="3:8" x14ac:dyDescent="0.25">
      <c r="C56" s="208"/>
      <c r="D56" s="208"/>
      <c r="E56" s="115"/>
      <c r="F56" s="115"/>
      <c r="G56" s="115"/>
      <c r="H56" s="115"/>
    </row>
    <row r="57" spans="3:8" x14ac:dyDescent="0.25">
      <c r="C57" s="207"/>
      <c r="D57" s="207"/>
      <c r="E57" s="115"/>
      <c r="F57" s="115"/>
      <c r="G57" s="115"/>
      <c r="H57" s="115"/>
    </row>
    <row r="58" spans="3:8" x14ac:dyDescent="0.25">
      <c r="C58" s="208"/>
      <c r="D58" s="208"/>
      <c r="E58" s="115"/>
      <c r="F58" s="115"/>
      <c r="G58" s="115"/>
      <c r="H58" s="115"/>
    </row>
    <row r="59" spans="3:8" x14ac:dyDescent="0.25">
      <c r="C59" s="207"/>
      <c r="D59" s="207"/>
      <c r="E59" s="115"/>
      <c r="F59" s="115"/>
      <c r="G59" s="115"/>
      <c r="H59" s="115"/>
    </row>
    <row r="60" spans="3:8" ht="21.95" customHeight="1" x14ac:dyDescent="0.25">
      <c r="C60" s="208"/>
      <c r="D60" s="208"/>
      <c r="E60" s="115"/>
      <c r="F60" s="115"/>
      <c r="G60" s="115"/>
      <c r="H60" s="115"/>
    </row>
    <row r="61" spans="3:8" ht="22.5" customHeight="1" x14ac:dyDescent="0.25">
      <c r="C61" s="208"/>
      <c r="D61" s="208"/>
      <c r="E61" s="115"/>
      <c r="F61" s="115"/>
      <c r="G61" s="115"/>
      <c r="H61" s="115"/>
    </row>
    <row r="62" spans="3:8" ht="28.5" customHeight="1" x14ac:dyDescent="0.25">
      <c r="C62" s="208"/>
      <c r="D62" s="208"/>
      <c r="E62" s="115"/>
      <c r="F62" s="115"/>
      <c r="G62" s="115"/>
      <c r="H62" s="115"/>
    </row>
    <row r="63" spans="3:8" ht="27.6" customHeight="1" x14ac:dyDescent="0.25">
      <c r="C63" s="209"/>
      <c r="D63" s="209"/>
      <c r="E63" s="115"/>
      <c r="F63" s="115"/>
      <c r="G63" s="115"/>
      <c r="H63" s="115"/>
    </row>
    <row r="64" spans="3:8" x14ac:dyDescent="0.25">
      <c r="C64" s="209"/>
      <c r="D64" s="209"/>
      <c r="E64" s="210"/>
      <c r="F64" s="210"/>
      <c r="G64" s="210"/>
      <c r="H64" s="210"/>
    </row>
  </sheetData>
  <sheetProtection algorithmName="SHA-512" hashValue="vkXAkZfJI/mIktAwjzrR5PmEXyXk5ElKxvn+bWo0xcva2RCGx/zyyN8poaSWaiBdZQRqzAMoHaFW4oeCUwCd/Q==" saltValue="JlL/7OSt49jXlQvBeWU1dA==" spinCount="100000" sheet="1" objects="1" scenarios="1"/>
  <mergeCells count="16">
    <mergeCell ref="C39:C40"/>
    <mergeCell ref="J39:J41"/>
    <mergeCell ref="B6:G6"/>
    <mergeCell ref="B12:B14"/>
    <mergeCell ref="A15:A16"/>
    <mergeCell ref="B15:B22"/>
    <mergeCell ref="Q36:Q37"/>
    <mergeCell ref="R36:R37"/>
    <mergeCell ref="T36:T37"/>
    <mergeCell ref="A8:A9"/>
    <mergeCell ref="D8:G8"/>
    <mergeCell ref="I8:L8"/>
    <mergeCell ref="N8:Q8"/>
    <mergeCell ref="F11:G11"/>
    <mergeCell ref="K11:L11"/>
    <mergeCell ref="P11:Q11"/>
  </mergeCells>
  <conditionalFormatting sqref="G12:G22 F15:F22">
    <cfRule type="cellIs" dxfId="129" priority="10" operator="equal">
      <formula>"Bajo"</formula>
    </cfRule>
    <cfRule type="cellIs" dxfId="128" priority="11" operator="equal">
      <formula>"Medio"</formula>
    </cfRule>
    <cfRule type="cellIs" dxfId="127" priority="12" operator="equal">
      <formula>"Alto"</formula>
    </cfRule>
  </conditionalFormatting>
  <conditionalFormatting sqref="G12:G22">
    <cfRule type="cellIs" dxfId="126" priority="5" operator="equal">
      <formula>"N/A"</formula>
    </cfRule>
  </conditionalFormatting>
  <pageMargins left="0.7" right="0.7" top="0.75" bottom="0.75" header="0.3" footer="0.3"/>
  <headerFooter>
    <oddHeader>&amp;C&amp;&amp;"Calibri"&amp;10&amp;K808080 Corporate Use&amp;K808080&amp;1#_x000D_</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DB2E1-5754-441B-97E0-D86DACF40C32}">
  <sheetPr>
    <tabColor theme="0" tint="-0.499984740745262"/>
  </sheetPr>
  <dimension ref="A2:AF54"/>
  <sheetViews>
    <sheetView zoomScale="60" zoomScaleNormal="60" workbookViewId="0">
      <selection activeCell="T19" sqref="T19"/>
    </sheetView>
  </sheetViews>
  <sheetFormatPr baseColWidth="10" defaultColWidth="9.140625" defaultRowHeight="15" x14ac:dyDescent="0.25"/>
  <cols>
    <col min="1" max="1" width="41.5703125" style="40" customWidth="1"/>
    <col min="2" max="2" width="3.85546875" style="200" customWidth="1"/>
    <col min="3" max="3" width="5.85546875" style="40" customWidth="1"/>
    <col min="4" max="4" width="66.85546875" style="40" customWidth="1"/>
    <col min="5" max="6" width="25.5703125" style="40" customWidth="1"/>
    <col min="7" max="7" width="27.85546875" style="40" customWidth="1"/>
    <col min="8" max="8" width="36.140625" style="40" customWidth="1"/>
    <col min="9" max="9" width="44.140625" style="40" customWidth="1"/>
    <col min="10" max="10" width="35" style="40" customWidth="1"/>
    <col min="11" max="11" width="25.5703125" style="40" customWidth="1"/>
    <col min="12" max="12" width="33.42578125" style="40" customWidth="1"/>
    <col min="13" max="13" width="25.5703125" style="40" customWidth="1"/>
    <col min="14" max="14" width="30.5703125" style="40" customWidth="1"/>
    <col min="15" max="15" width="25.5703125" style="40" customWidth="1"/>
    <col min="16" max="16" width="7.140625" style="40" customWidth="1"/>
    <col min="17" max="17" width="31.140625" style="40" customWidth="1"/>
    <col min="18" max="18" width="4.85546875" style="40" customWidth="1"/>
    <col min="19" max="20" width="25.5703125" style="40" customWidth="1"/>
    <col min="21" max="16384" width="9.140625" style="40"/>
  </cols>
  <sheetData>
    <row r="2" spans="1:27" ht="32.25" customHeight="1" x14ac:dyDescent="0.3">
      <c r="D2" s="101" t="s">
        <v>536</v>
      </c>
      <c r="E2" s="101"/>
      <c r="F2" s="101"/>
      <c r="Q2" s="8"/>
      <c r="R2" s="8"/>
      <c r="S2" s="8"/>
      <c r="T2" s="8"/>
      <c r="U2" s="8"/>
      <c r="V2" s="8"/>
    </row>
    <row r="3" spans="1:27" ht="41.45" customHeight="1" thickBot="1" x14ac:dyDescent="0.5">
      <c r="D3" s="221" t="s">
        <v>263</v>
      </c>
      <c r="E3" s="221"/>
      <c r="F3" s="221"/>
      <c r="G3" s="221"/>
      <c r="H3" s="203"/>
      <c r="I3" s="203"/>
      <c r="J3" s="203"/>
      <c r="K3" s="203"/>
      <c r="L3" s="203"/>
      <c r="M3" s="203"/>
      <c r="N3" s="203"/>
      <c r="O3" s="203"/>
      <c r="Q3" s="8"/>
      <c r="R3" s="8"/>
      <c r="S3" s="8"/>
      <c r="T3" s="8"/>
      <c r="U3" s="8"/>
      <c r="V3" s="8"/>
    </row>
    <row r="4" spans="1:27" ht="24" customHeight="1" thickTop="1" x14ac:dyDescent="0.45">
      <c r="B4" s="50"/>
      <c r="D4" s="88"/>
      <c r="E4" s="49"/>
      <c r="F4" s="49"/>
      <c r="G4" s="49"/>
      <c r="Q4" s="8"/>
      <c r="R4" s="8"/>
      <c r="S4" s="8"/>
      <c r="T4" s="8"/>
      <c r="U4" s="8"/>
      <c r="V4" s="8"/>
    </row>
    <row r="5" spans="1:27" ht="17.45" customHeight="1" x14ac:dyDescent="0.3">
      <c r="A5" s="50"/>
      <c r="B5" s="105"/>
      <c r="C5" s="51"/>
      <c r="D5" s="1076" t="s">
        <v>266</v>
      </c>
      <c r="E5" s="1100" t="s">
        <v>264</v>
      </c>
      <c r="F5" s="1100"/>
      <c r="G5" s="1100"/>
      <c r="H5" s="1101" t="s">
        <v>265</v>
      </c>
      <c r="I5" s="1101"/>
      <c r="J5" s="1101"/>
      <c r="K5" s="1101"/>
      <c r="L5" s="1101"/>
      <c r="M5" s="1101"/>
      <c r="N5" s="1101"/>
      <c r="O5" s="1101"/>
      <c r="P5" s="734"/>
      <c r="U5" s="8"/>
      <c r="V5" s="8"/>
    </row>
    <row r="6" spans="1:27" ht="19.5" customHeight="1" x14ac:dyDescent="0.3">
      <c r="A6" s="222"/>
      <c r="B6" s="105"/>
      <c r="C6" s="51"/>
      <c r="D6" s="1077"/>
      <c r="E6" s="1100"/>
      <c r="F6" s="1100"/>
      <c r="G6" s="1100"/>
      <c r="H6" s="1101"/>
      <c r="I6" s="1101"/>
      <c r="J6" s="1101"/>
      <c r="K6" s="1101"/>
      <c r="L6" s="1101"/>
      <c r="M6" s="1101"/>
      <c r="N6" s="1101"/>
      <c r="O6" s="1101"/>
      <c r="P6" s="734"/>
      <c r="U6" s="8"/>
      <c r="V6" s="8"/>
    </row>
    <row r="7" spans="1:27" ht="6.6" customHeight="1" x14ac:dyDescent="0.45">
      <c r="A7" s="50"/>
      <c r="B7" s="105"/>
      <c r="C7" s="51"/>
      <c r="D7" s="244"/>
      <c r="E7" s="245"/>
      <c r="F7" s="245"/>
      <c r="G7" s="245"/>
      <c r="H7" s="8"/>
      <c r="I7" s="483"/>
      <c r="J7" s="483"/>
      <c r="K7" s="483"/>
      <c r="L7" s="483"/>
      <c r="M7" s="483"/>
      <c r="N7" s="483"/>
      <c r="O7" s="483"/>
      <c r="P7" s="709"/>
      <c r="Q7" s="8"/>
      <c r="R7" s="8"/>
      <c r="S7" s="8"/>
      <c r="T7" s="8"/>
      <c r="U7" s="8"/>
      <c r="V7" s="8"/>
    </row>
    <row r="8" spans="1:27" ht="121.5" customHeight="1" x14ac:dyDescent="0.25">
      <c r="A8" s="1056"/>
      <c r="B8" s="223"/>
      <c r="D8" s="493" t="s">
        <v>267</v>
      </c>
      <c r="E8" s="495" t="s">
        <v>259</v>
      </c>
      <c r="F8" s="495" t="s">
        <v>260</v>
      </c>
      <c r="G8" s="495" t="s">
        <v>268</v>
      </c>
      <c r="H8" s="433" t="str" cm="1">
        <f t="array" ref="H8:O8">TRANSPOSE('Water-Step 3'!C15:C22)</f>
        <v>Plazas y espacios abiertos: espacios abiertos públicamente accesibles, usualmente pavimentados con poca o nada de vegetación. Pueden combinarse con parques y jardines.</v>
      </c>
      <c r="I8" s="433" t="str">
        <v>Parques y jardines: espacios verdes públicos destinados a fines recreativos o de conservación (como deportes, pícnic, etc.).  Pueden combinarse con plazas y otros espacios abiertos.</v>
      </c>
      <c r="J8" s="433" t="str">
        <v>Edificios e infraestructuras auxiliares:  casetas técnicas, almacenes, aparcamientos, aparcabicicletas, quioscos, pequeños polideportivos cubiertos, pasarelas, etc.</v>
      </c>
      <c r="K8" s="433" t="str">
        <v>Equipos: componentes de iluminación, vallas, aparatos de aire acondicionado de las instalaciones interiores, equipos electromecánicos para piscinas, etc.</v>
      </c>
      <c r="L8" s="433" t="str">
        <v>Mobiliario urbano: mesas y bancos fijos, fuentes, jardineras, señales y paneles informativos, paradas de autobús dentro de los límites del proyecto, plataformas de observación, etc.</v>
      </c>
      <c r="M8" s="433" t="str">
        <v>Espacios verdes en vías peatonales/ciclables, aceras, calles peatonales y bordes de las carreteras.</v>
      </c>
      <c r="N8" s="433" t="str">
        <v>Parques infantiles e instalaciones deportivas al aire libre (incluidos equipos fitness, campos fútbol y baloncesto, pistas de voleibol, canchas de tenis y pádel, piscinas, etc.).</v>
      </c>
      <c r="O8" s="433" t="str">
        <v>Infraestructuras azules/verdes (incluidos estanques artificiales, aliviaderos biológicos y otras soluciones basadas en la naturaleza).</v>
      </c>
      <c r="P8" s="627"/>
      <c r="Q8" s="388"/>
      <c r="R8" s="388"/>
      <c r="S8" s="388"/>
      <c r="T8" s="91"/>
      <c r="U8" s="8"/>
      <c r="V8" s="8"/>
      <c r="W8" s="8"/>
      <c r="X8" s="8"/>
      <c r="Y8" s="8"/>
    </row>
    <row r="9" spans="1:27" ht="48.95" customHeight="1" x14ac:dyDescent="0.25">
      <c r="A9" s="1056"/>
      <c r="B9" s="223"/>
      <c r="D9" s="706" t="s">
        <v>537</v>
      </c>
      <c r="E9" s="706"/>
      <c r="F9" s="706"/>
      <c r="G9" s="706"/>
      <c r="H9" s="706"/>
      <c r="I9" s="706"/>
      <c r="J9" s="706"/>
      <c r="K9" s="706"/>
      <c r="L9" s="492"/>
      <c r="M9" s="492"/>
      <c r="N9" s="492"/>
      <c r="O9" s="492"/>
      <c r="P9" s="627"/>
      <c r="Q9" s="388"/>
      <c r="R9" s="388"/>
      <c r="S9" s="388"/>
      <c r="T9" s="91"/>
      <c r="U9" s="8"/>
      <c r="V9" s="8"/>
      <c r="W9" s="8"/>
      <c r="X9" s="8"/>
      <c r="Y9" s="8"/>
    </row>
    <row r="10" spans="1:27" ht="48.6" customHeight="1" thickBot="1" x14ac:dyDescent="0.3">
      <c r="A10" s="1056"/>
      <c r="B10" s="224"/>
      <c r="C10" s="225" t="s">
        <v>428</v>
      </c>
      <c r="D10" s="484" t="s">
        <v>538</v>
      </c>
      <c r="E10" s="494" t="e" cm="1">
        <f t="array" ref="E10:G10">TRANSPOSE('Wind-Step 3'!G12:G14)</f>
        <v>#DIV/0!</v>
      </c>
      <c r="F10" s="494" t="e">
        <v>#DIV/0!</v>
      </c>
      <c r="G10" s="494" t="str">
        <v>N/A</v>
      </c>
      <c r="H10" s="247" t="e" cm="1">
        <f t="array" ref="H10:O10">TRANSPOSE('Wind-Step 3'!G15:G22)</f>
        <v>#DIV/0!</v>
      </c>
      <c r="I10" s="247" t="e">
        <v>#DIV/0!</v>
      </c>
      <c r="J10" s="247" t="e">
        <v>#DIV/0!</v>
      </c>
      <c r="K10" s="247" t="e">
        <v>#DIV/0!</v>
      </c>
      <c r="L10" s="247" t="e">
        <v>#DIV/0!</v>
      </c>
      <c r="M10" s="247" t="e">
        <v>#DIV/0!</v>
      </c>
      <c r="N10" s="247" t="e">
        <v>#DIV/0!</v>
      </c>
      <c r="O10" s="247" t="e">
        <v>#DIV/0!</v>
      </c>
      <c r="P10" s="400"/>
      <c r="Q10" s="400"/>
      <c r="R10" s="400"/>
      <c r="S10" s="400"/>
      <c r="T10" s="91"/>
      <c r="U10" s="23" t="s">
        <v>271</v>
      </c>
      <c r="V10" s="23"/>
      <c r="W10" s="23"/>
      <c r="X10" s="23"/>
      <c r="Y10" s="23"/>
    </row>
    <row r="11" spans="1:27" ht="43.5" customHeight="1" x14ac:dyDescent="0.25">
      <c r="A11" s="1056"/>
      <c r="B11" s="226"/>
      <c r="C11" s="89" t="s">
        <v>273</v>
      </c>
      <c r="D11" s="246" t="s">
        <v>539</v>
      </c>
      <c r="E11" s="246"/>
      <c r="F11" s="246"/>
      <c r="G11" s="246"/>
      <c r="H11" s="248"/>
      <c r="I11" s="248"/>
      <c r="J11" s="248"/>
      <c r="K11" s="248"/>
      <c r="L11" s="248"/>
      <c r="M11" s="248"/>
      <c r="N11" s="248"/>
      <c r="O11" s="248"/>
      <c r="P11" s="8"/>
      <c r="Q11" s="8"/>
      <c r="R11" s="8"/>
      <c r="S11" s="8"/>
      <c r="U11" s="23"/>
      <c r="V11" s="23"/>
      <c r="W11" s="23"/>
      <c r="X11" s="23"/>
      <c r="Y11" s="23"/>
    </row>
    <row r="12" spans="1:27" ht="23.45" customHeight="1" x14ac:dyDescent="0.25">
      <c r="A12" s="1087"/>
      <c r="C12" s="89"/>
      <c r="D12" s="518" t="s">
        <v>540</v>
      </c>
      <c r="E12" s="519"/>
      <c r="F12" s="519"/>
      <c r="G12" s="519"/>
      <c r="H12" s="520"/>
      <c r="I12" s="520"/>
      <c r="J12" s="520"/>
      <c r="K12" s="520"/>
      <c r="L12" s="520"/>
      <c r="M12" s="520"/>
      <c r="N12" s="520"/>
      <c r="O12" s="520"/>
      <c r="U12" s="23"/>
      <c r="V12" s="23"/>
      <c r="W12" s="23"/>
      <c r="X12" s="23"/>
      <c r="Y12" s="23"/>
    </row>
    <row r="13" spans="1:27" ht="30" customHeight="1" x14ac:dyDescent="0.25">
      <c r="A13" s="1057"/>
      <c r="B13" s="227"/>
      <c r="D13" s="489" t="s">
        <v>276</v>
      </c>
      <c r="E13" s="506"/>
      <c r="F13" s="507"/>
      <c r="G13" s="507"/>
      <c r="H13" s="508"/>
      <c r="I13" s="508"/>
      <c r="J13" s="508"/>
      <c r="K13" s="508"/>
      <c r="L13" s="508"/>
      <c r="M13" s="508"/>
      <c r="N13" s="498"/>
      <c r="O13" s="499"/>
      <c r="P13" s="710"/>
      <c r="Q13" s="822"/>
      <c r="R13" s="822"/>
      <c r="S13" s="822"/>
      <c r="T13" s="823"/>
      <c r="U13" s="824"/>
      <c r="V13" s="824"/>
      <c r="W13" s="824"/>
      <c r="X13" s="824"/>
      <c r="Y13" s="824"/>
      <c r="Z13" s="823"/>
      <c r="AA13" s="823"/>
    </row>
    <row r="14" spans="1:27" ht="30" customHeight="1" x14ac:dyDescent="0.25">
      <c r="A14" s="1057"/>
      <c r="B14" s="224"/>
      <c r="D14" s="489" t="s">
        <v>276</v>
      </c>
      <c r="E14" s="509"/>
      <c r="F14" s="510"/>
      <c r="G14" s="510"/>
      <c r="H14" s="511"/>
      <c r="I14" s="511"/>
      <c r="J14" s="511"/>
      <c r="K14" s="511"/>
      <c r="L14" s="511"/>
      <c r="M14" s="511"/>
      <c r="N14" s="500"/>
      <c r="O14" s="501"/>
      <c r="P14" s="710"/>
      <c r="Q14" s="822"/>
      <c r="R14" s="822"/>
      <c r="S14" s="822"/>
      <c r="T14" s="823"/>
      <c r="U14" s="824"/>
      <c r="V14" s="824"/>
      <c r="W14" s="824"/>
      <c r="X14" s="824"/>
      <c r="Y14" s="824"/>
      <c r="Z14" s="823"/>
      <c r="AA14" s="823"/>
    </row>
    <row r="15" spans="1:27" ht="30" customHeight="1" x14ac:dyDescent="0.25">
      <c r="A15" s="1057"/>
      <c r="B15" s="228"/>
      <c r="D15" s="489" t="s">
        <v>276</v>
      </c>
      <c r="E15" s="509"/>
      <c r="F15" s="510"/>
      <c r="G15" s="510"/>
      <c r="H15" s="511"/>
      <c r="I15" s="511"/>
      <c r="J15" s="511"/>
      <c r="K15" s="511"/>
      <c r="L15" s="511"/>
      <c r="M15" s="511"/>
      <c r="N15" s="500"/>
      <c r="O15" s="500"/>
      <c r="P15" s="710"/>
      <c r="Q15" s="822"/>
      <c r="R15" s="822"/>
      <c r="S15" s="822"/>
      <c r="T15" s="823"/>
      <c r="U15" s="824"/>
      <c r="V15" s="824"/>
      <c r="W15" s="824"/>
      <c r="X15" s="824"/>
      <c r="Y15" s="824"/>
      <c r="Z15" s="823"/>
      <c r="AA15" s="823"/>
    </row>
    <row r="16" spans="1:27" ht="30" customHeight="1" x14ac:dyDescent="0.25">
      <c r="A16" s="1057"/>
      <c r="B16" s="228"/>
      <c r="D16" s="489" t="s">
        <v>276</v>
      </c>
      <c r="E16" s="509"/>
      <c r="F16" s="510"/>
      <c r="G16" s="510"/>
      <c r="H16" s="511"/>
      <c r="I16" s="511"/>
      <c r="J16" s="511"/>
      <c r="K16" s="511"/>
      <c r="L16" s="511"/>
      <c r="M16" s="511"/>
      <c r="N16" s="500"/>
      <c r="O16" s="500"/>
      <c r="P16" s="710"/>
      <c r="Q16" s="808"/>
      <c r="R16" s="808"/>
      <c r="S16" s="808"/>
      <c r="T16" s="200"/>
      <c r="U16" s="23"/>
      <c r="V16" s="23"/>
      <c r="W16" s="23"/>
      <c r="X16" s="824"/>
      <c r="Y16" s="824"/>
      <c r="Z16" s="823"/>
      <c r="AA16" s="823"/>
    </row>
    <row r="17" spans="1:32" ht="30" customHeight="1" x14ac:dyDescent="0.25">
      <c r="A17" s="1057"/>
      <c r="B17" s="228"/>
      <c r="D17" s="489" t="s">
        <v>276</v>
      </c>
      <c r="E17" s="509"/>
      <c r="F17" s="510"/>
      <c r="G17" s="510"/>
      <c r="H17" s="511"/>
      <c r="I17" s="511"/>
      <c r="J17" s="511"/>
      <c r="K17" s="511"/>
      <c r="L17" s="511"/>
      <c r="M17" s="511"/>
      <c r="N17" s="500"/>
      <c r="O17" s="500"/>
      <c r="P17" s="710"/>
      <c r="Q17" s="822"/>
      <c r="R17" s="822"/>
      <c r="S17" s="822"/>
      <c r="T17" s="823"/>
      <c r="U17" s="824"/>
      <c r="V17" s="824"/>
      <c r="W17" s="824"/>
      <c r="X17" s="824"/>
      <c r="Y17" s="824"/>
      <c r="Z17" s="823"/>
      <c r="AA17" s="823"/>
      <c r="AB17" s="823"/>
    </row>
    <row r="18" spans="1:32" ht="30" customHeight="1" x14ac:dyDescent="0.25">
      <c r="A18" s="1057"/>
      <c r="B18" s="228"/>
      <c r="D18" s="489" t="s">
        <v>276</v>
      </c>
      <c r="E18" s="509"/>
      <c r="F18" s="510"/>
      <c r="G18" s="510"/>
      <c r="H18" s="511"/>
      <c r="I18" s="511"/>
      <c r="J18" s="511"/>
      <c r="K18" s="511"/>
      <c r="L18" s="511"/>
      <c r="M18" s="511"/>
      <c r="N18" s="500"/>
      <c r="O18" s="500"/>
      <c r="P18" s="710"/>
      <c r="Q18" s="822"/>
      <c r="R18" s="822"/>
      <c r="S18" s="822"/>
      <c r="T18" s="823"/>
      <c r="U18" s="824"/>
      <c r="V18" s="824"/>
      <c r="W18" s="824"/>
      <c r="X18" s="824"/>
      <c r="Y18" s="824"/>
      <c r="Z18" s="823"/>
      <c r="AA18" s="823"/>
      <c r="AB18" s="823"/>
    </row>
    <row r="19" spans="1:32" ht="30" customHeight="1" x14ac:dyDescent="0.25">
      <c r="A19" s="1057"/>
      <c r="B19" s="228"/>
      <c r="D19" s="489" t="s">
        <v>276</v>
      </c>
      <c r="E19" s="509"/>
      <c r="F19" s="510"/>
      <c r="G19" s="510"/>
      <c r="H19" s="511"/>
      <c r="I19" s="511"/>
      <c r="J19" s="511"/>
      <c r="K19" s="511"/>
      <c r="L19" s="511"/>
      <c r="M19" s="511"/>
      <c r="N19" s="500"/>
      <c r="O19" s="500"/>
      <c r="P19" s="710"/>
      <c r="Q19" s="822"/>
      <c r="R19" s="822"/>
      <c r="S19" s="822"/>
      <c r="T19" s="926"/>
      <c r="U19" s="926"/>
      <c r="V19" s="926"/>
      <c r="W19" s="926"/>
      <c r="X19" s="926"/>
      <c r="Y19" s="926"/>
      <c r="Z19" s="926"/>
      <c r="AA19" s="823"/>
      <c r="AB19" s="823"/>
    </row>
    <row r="20" spans="1:32" ht="30" customHeight="1" x14ac:dyDescent="0.25">
      <c r="A20" s="1057"/>
      <c r="B20" s="228"/>
      <c r="D20" s="489" t="s">
        <v>276</v>
      </c>
      <c r="E20" s="509"/>
      <c r="F20" s="510"/>
      <c r="G20" s="510"/>
      <c r="H20" s="511"/>
      <c r="I20" s="511"/>
      <c r="J20" s="511"/>
      <c r="K20" s="511"/>
      <c r="L20" s="511"/>
      <c r="M20" s="511"/>
      <c r="N20" s="500"/>
      <c r="O20" s="500"/>
      <c r="P20" s="710"/>
      <c r="Q20" s="822"/>
      <c r="R20" s="822"/>
      <c r="S20" s="822"/>
      <c r="T20" s="926"/>
      <c r="U20" s="926"/>
      <c r="V20" s="926"/>
      <c r="W20" s="926"/>
      <c r="X20" s="926"/>
      <c r="Y20" s="926"/>
      <c r="Z20" s="926"/>
      <c r="AA20" s="823"/>
      <c r="AB20" s="823"/>
    </row>
    <row r="21" spans="1:32" ht="30" customHeight="1" x14ac:dyDescent="0.25">
      <c r="A21" s="1057"/>
      <c r="B21" s="228"/>
      <c r="D21" s="489" t="s">
        <v>276</v>
      </c>
      <c r="E21" s="509"/>
      <c r="F21" s="510"/>
      <c r="G21" s="510"/>
      <c r="H21" s="511"/>
      <c r="I21" s="511"/>
      <c r="J21" s="511"/>
      <c r="K21" s="511"/>
      <c r="L21" s="511"/>
      <c r="M21" s="511"/>
      <c r="N21" s="500"/>
      <c r="O21" s="500"/>
      <c r="P21" s="710"/>
      <c r="Q21" s="822"/>
      <c r="R21" s="822"/>
      <c r="S21" s="822"/>
      <c r="T21" s="926"/>
      <c r="U21" s="926"/>
      <c r="V21" s="926"/>
      <c r="W21" s="926"/>
      <c r="X21" s="926"/>
      <c r="Y21" s="926"/>
      <c r="Z21" s="926"/>
      <c r="AA21" s="823"/>
      <c r="AB21" s="823"/>
    </row>
    <row r="22" spans="1:32" ht="30" customHeight="1" thickBot="1" x14ac:dyDescent="0.45">
      <c r="A22" s="1057"/>
      <c r="B22" s="228"/>
      <c r="D22" s="490" t="s">
        <v>276</v>
      </c>
      <c r="E22" s="512"/>
      <c r="F22" s="513"/>
      <c r="G22" s="513"/>
      <c r="H22" s="514"/>
      <c r="I22" s="514"/>
      <c r="J22" s="514"/>
      <c r="K22" s="514"/>
      <c r="L22" s="514"/>
      <c r="M22" s="514"/>
      <c r="N22" s="514"/>
      <c r="O22" s="514"/>
      <c r="P22" s="710"/>
      <c r="Q22" s="933"/>
      <c r="R22" s="933"/>
      <c r="S22" s="933"/>
      <c r="T22" s="933"/>
      <c r="U22" s="929"/>
      <c r="V22" s="929"/>
      <c r="W22" s="929"/>
      <c r="X22" s="926"/>
      <c r="Y22" s="926"/>
      <c r="Z22" s="926"/>
      <c r="AA22" s="823"/>
      <c r="AB22" s="823"/>
    </row>
    <row r="23" spans="1:32" ht="20.25" customHeight="1" x14ac:dyDescent="0.25">
      <c r="A23" s="1057"/>
      <c r="B23" s="227"/>
      <c r="C23" s="61" t="s">
        <v>277</v>
      </c>
      <c r="D23" s="229" t="s">
        <v>278</v>
      </c>
      <c r="E23" s="1079"/>
      <c r="F23" s="1079"/>
      <c r="G23" s="1079"/>
      <c r="H23" s="1079"/>
      <c r="I23" s="1079"/>
      <c r="J23" s="1079"/>
      <c r="K23" s="1079"/>
      <c r="L23" s="1079"/>
      <c r="M23" s="1079"/>
      <c r="N23" s="1079"/>
      <c r="O23" s="1079"/>
      <c r="P23" s="125"/>
      <c r="Q23" s="823"/>
      <c r="R23" s="927"/>
      <c r="S23" s="928"/>
      <c r="T23" s="823"/>
      <c r="U23" s="926"/>
      <c r="V23" s="926"/>
      <c r="W23" s="926"/>
      <c r="X23" s="931"/>
      <c r="Y23" s="926"/>
      <c r="Z23" s="926"/>
      <c r="AA23" s="823"/>
      <c r="AB23" s="823"/>
    </row>
    <row r="24" spans="1:32" ht="48.6" customHeight="1" thickBot="1" x14ac:dyDescent="0.3">
      <c r="A24" s="1057"/>
      <c r="B24" s="227"/>
      <c r="C24" s="61"/>
      <c r="D24" s="517" t="s">
        <v>279</v>
      </c>
      <c r="E24" s="1080"/>
      <c r="F24" s="1080"/>
      <c r="G24" s="1080"/>
      <c r="H24" s="1080"/>
      <c r="I24" s="1080"/>
      <c r="J24" s="1080"/>
      <c r="K24" s="1080"/>
      <c r="L24" s="1080"/>
      <c r="M24" s="1080"/>
      <c r="N24" s="1080"/>
      <c r="O24" s="1080"/>
      <c r="P24" s="125"/>
      <c r="Q24" s="955"/>
      <c r="R24" s="955"/>
      <c r="S24" s="955"/>
      <c r="T24" s="955"/>
      <c r="U24" s="955"/>
      <c r="V24" s="955"/>
      <c r="W24" s="955"/>
      <c r="X24" s="23"/>
      <c r="Y24" s="200"/>
      <c r="Z24" s="200" t="s">
        <v>776</v>
      </c>
      <c r="AA24" s="200" t="s">
        <v>777</v>
      </c>
      <c r="AB24" s="200"/>
      <c r="AC24" s="823"/>
      <c r="AD24" s="823"/>
      <c r="AE24" s="823"/>
      <c r="AF24" s="823"/>
    </row>
    <row r="25" spans="1:32" ht="51" customHeight="1" thickBot="1" x14ac:dyDescent="0.3">
      <c r="A25" s="1057"/>
      <c r="B25" s="230"/>
      <c r="C25" s="156" t="s">
        <v>431</v>
      </c>
      <c r="D25" s="249" t="s">
        <v>541</v>
      </c>
      <c r="E25" s="497" t="e">
        <f t="shared" ref="E25:O25" si="0">IF(E10="N/A","N/A",IF(E10=0,0,IF(E23=0,E10,IF(E23="Alto","Bajo",IF(E10="Alto","Medio","Bajo")))))</f>
        <v>#DIV/0!</v>
      </c>
      <c r="F25" s="497" t="e">
        <f t="shared" si="0"/>
        <v>#DIV/0!</v>
      </c>
      <c r="G25" s="497" t="str">
        <f t="shared" si="0"/>
        <v>N/A</v>
      </c>
      <c r="H25" s="497" t="e">
        <f t="shared" si="0"/>
        <v>#DIV/0!</v>
      </c>
      <c r="I25" s="497" t="e">
        <f t="shared" si="0"/>
        <v>#DIV/0!</v>
      </c>
      <c r="J25" s="497" t="e">
        <f t="shared" si="0"/>
        <v>#DIV/0!</v>
      </c>
      <c r="K25" s="497" t="e">
        <f t="shared" si="0"/>
        <v>#DIV/0!</v>
      </c>
      <c r="L25" s="497" t="e">
        <f t="shared" si="0"/>
        <v>#DIV/0!</v>
      </c>
      <c r="M25" s="497" t="e">
        <f t="shared" si="0"/>
        <v>#DIV/0!</v>
      </c>
      <c r="N25" s="497" t="e">
        <f t="shared" si="0"/>
        <v>#DIV/0!</v>
      </c>
      <c r="O25" s="497" t="e">
        <f t="shared" si="0"/>
        <v>#DIV/0!</v>
      </c>
      <c r="P25" s="711"/>
      <c r="Q25" s="1088"/>
      <c r="R25" s="1088"/>
      <c r="S25" s="1088"/>
      <c r="T25" s="1088"/>
      <c r="U25" s="1088"/>
      <c r="V25" s="1088"/>
      <c r="W25" s="1088"/>
      <c r="X25" s="828"/>
      <c r="Y25" s="828"/>
      <c r="Z25" s="956" t="str" cm="1">
        <f t="array" ref="Z25">IF(MAX(Y26:Y28)=0,"N/A",INDEX(X26:X28,Z26,1))</f>
        <v>N/A</v>
      </c>
      <c r="AA25" s="828"/>
      <c r="AB25" s="956" t="str" cm="1">
        <f t="array" ref="AB25">IF(MAX(AA26:AA28)=0,"N/A",INDEX(X26:X28,AB26,1))</f>
        <v>N/A</v>
      </c>
      <c r="AC25" s="823"/>
      <c r="AD25" s="823"/>
      <c r="AE25" s="823"/>
      <c r="AF25" s="823"/>
    </row>
    <row r="26" spans="1:32" ht="33.6" customHeight="1" x14ac:dyDescent="0.25">
      <c r="A26" s="1057"/>
      <c r="B26" s="230"/>
      <c r="C26" s="156"/>
      <c r="D26" s="795"/>
      <c r="E26" s="766"/>
      <c r="F26" s="766"/>
      <c r="G26" s="766"/>
      <c r="H26" s="766"/>
      <c r="I26" s="766"/>
      <c r="J26" s="766"/>
      <c r="K26" s="766"/>
      <c r="L26" s="766"/>
      <c r="M26" s="766"/>
      <c r="N26" s="766"/>
      <c r="O26" s="766"/>
      <c r="P26" s="711"/>
      <c r="Q26" s="1196"/>
      <c r="R26" s="1196"/>
      <c r="S26" s="1196"/>
      <c r="T26" s="1196"/>
      <c r="U26" s="1196"/>
      <c r="V26" s="1196"/>
      <c r="W26" s="1196"/>
      <c r="X26" s="958" t="s">
        <v>271</v>
      </c>
      <c r="Y26" s="958">
        <f>COUNTIF(H25:O25,X26)</f>
        <v>0</v>
      </c>
      <c r="Z26" s="959">
        <f>MATCH(MAX(Y26:Y28),Y26:Y28,0)</f>
        <v>1</v>
      </c>
      <c r="AA26" s="958">
        <f>COUNTIF(E25:G25,X26)</f>
        <v>0</v>
      </c>
      <c r="AB26" s="959">
        <f>MATCH(MAX(AA26:AA28),AA26:AA28,0)</f>
        <v>1</v>
      </c>
      <c r="AC26" s="823"/>
      <c r="AD26" s="823"/>
      <c r="AE26" s="823"/>
      <c r="AF26" s="823"/>
    </row>
    <row r="27" spans="1:32" ht="30" customHeight="1" x14ac:dyDescent="0.25">
      <c r="A27" s="1057"/>
      <c r="B27" s="227"/>
      <c r="C27" s="225"/>
      <c r="E27" s="232"/>
      <c r="F27" s="232"/>
      <c r="G27" s="232"/>
      <c r="H27" s="232"/>
      <c r="I27" s="232"/>
      <c r="J27" s="232"/>
      <c r="K27" s="232"/>
      <c r="L27" s="232"/>
      <c r="M27" s="232"/>
      <c r="N27" s="232"/>
      <c r="O27" s="232"/>
      <c r="P27" s="232"/>
      <c r="Q27" s="953"/>
      <c r="R27" s="953"/>
      <c r="S27" s="953"/>
      <c r="T27" s="1092"/>
      <c r="U27" s="1092"/>
      <c r="V27" s="1092"/>
      <c r="W27" s="1092"/>
      <c r="X27" s="958" t="s">
        <v>285</v>
      </c>
      <c r="Y27" s="958">
        <f>COUNTIF(H25:O25,X27)</f>
        <v>0</v>
      </c>
      <c r="Z27" s="958"/>
      <c r="AA27" s="958">
        <f>COUNTIF(E25:G25,X27)</f>
        <v>0</v>
      </c>
      <c r="AB27" s="958"/>
      <c r="AC27" s="823"/>
      <c r="AD27" s="823"/>
      <c r="AE27" s="823"/>
      <c r="AF27" s="823"/>
    </row>
    <row r="28" spans="1:32" ht="19.5" customHeight="1" x14ac:dyDescent="0.25">
      <c r="A28" s="1057"/>
      <c r="B28" s="227"/>
      <c r="C28" s="225"/>
      <c r="E28" s="232"/>
      <c r="F28" s="232"/>
      <c r="G28" s="232"/>
      <c r="H28" s="232"/>
      <c r="I28" s="232"/>
      <c r="J28" s="232"/>
      <c r="K28" s="232"/>
      <c r="L28" s="232"/>
      <c r="M28" s="232"/>
      <c r="N28" s="232"/>
      <c r="O28" s="232"/>
      <c r="P28" s="232"/>
      <c r="Q28" s="824"/>
      <c r="R28" s="824"/>
      <c r="S28" s="824"/>
      <c r="T28" s="926"/>
      <c r="U28" s="926"/>
      <c r="V28" s="926"/>
      <c r="W28" s="926"/>
      <c r="X28" s="958" t="s">
        <v>287</v>
      </c>
      <c r="Y28" s="958">
        <f>COUNTIF(H25:O25,X28)</f>
        <v>0</v>
      </c>
      <c r="Z28" s="828"/>
      <c r="AA28" s="958">
        <f>COUNTIF(E25:G25,X28)</f>
        <v>0</v>
      </c>
      <c r="AB28" s="828"/>
      <c r="AC28" s="823"/>
      <c r="AD28" s="823"/>
      <c r="AE28" s="823"/>
      <c r="AF28" s="823"/>
    </row>
    <row r="29" spans="1:32" ht="36" customHeight="1" x14ac:dyDescent="0.25">
      <c r="A29" s="1057"/>
      <c r="B29" s="227"/>
      <c r="C29" s="225"/>
      <c r="D29" s="347" t="s">
        <v>542</v>
      </c>
      <c r="E29" s="1083" t="s">
        <v>264</v>
      </c>
      <c r="F29" s="1083"/>
      <c r="G29" s="1083"/>
      <c r="H29" s="1084" t="s">
        <v>265</v>
      </c>
      <c r="I29" s="1084"/>
      <c r="J29" s="1084"/>
      <c r="K29" s="1084"/>
      <c r="L29" s="1084"/>
      <c r="M29" s="1084"/>
      <c r="N29" s="1084"/>
      <c r="O29" s="1084"/>
      <c r="P29" s="735"/>
      <c r="Q29" s="823"/>
      <c r="R29" s="823"/>
      <c r="S29" s="824"/>
      <c r="T29" s="824"/>
      <c r="U29" s="824"/>
      <c r="V29" s="824"/>
      <c r="W29" s="823"/>
      <c r="X29" s="23"/>
      <c r="Y29" s="890"/>
      <c r="Z29" s="890"/>
      <c r="AA29" s="200"/>
      <c r="AB29" s="200"/>
      <c r="AC29" s="823"/>
      <c r="AD29" s="823"/>
      <c r="AE29" s="823"/>
      <c r="AF29" s="823"/>
    </row>
    <row r="30" spans="1:32" ht="7.5" customHeight="1" thickBot="1" x14ac:dyDescent="0.3">
      <c r="A30" s="1057"/>
      <c r="B30" s="227"/>
      <c r="C30" s="225"/>
      <c r="D30" s="51"/>
      <c r="E30" s="232"/>
      <c r="F30" s="232"/>
      <c r="G30" s="232"/>
      <c r="H30" s="232"/>
      <c r="I30" s="232"/>
      <c r="J30" s="232"/>
      <c r="K30" s="232"/>
      <c r="L30" s="232"/>
      <c r="M30" s="232"/>
      <c r="N30" s="232"/>
      <c r="O30" s="232"/>
      <c r="P30" s="233"/>
      <c r="T30" s="88"/>
      <c r="X30" s="890"/>
      <c r="Y30" s="890"/>
      <c r="Z30" s="200"/>
      <c r="AA30" s="200"/>
      <c r="AB30" s="200"/>
      <c r="AC30" s="823"/>
      <c r="AD30" s="823"/>
      <c r="AE30" s="823"/>
      <c r="AF30" s="823"/>
    </row>
    <row r="31" spans="1:32" ht="104.1" customHeight="1" x14ac:dyDescent="0.25">
      <c r="A31" s="1057"/>
      <c r="B31" s="227"/>
      <c r="C31" s="89"/>
      <c r="D31" s="714" t="s">
        <v>294</v>
      </c>
      <c r="E31" s="715" t="str">
        <f>E8</f>
        <v>Red eléctrica</v>
      </c>
      <c r="F31" s="715" t="str">
        <f t="shared" ref="F31:O31" si="1">F8</f>
        <v>Conexiones de transporte</v>
      </c>
      <c r="G31" s="715" t="str">
        <f t="shared" si="1"/>
        <v>Redes de agua/aguas residuales</v>
      </c>
      <c r="H31" s="715" t="str">
        <f t="shared" si="1"/>
        <v>Plazas y espacios abiertos: espacios abiertos públicamente accesibles, usualmente pavimentados con poca o nada de vegetación. Pueden combinarse con parques y jardines.</v>
      </c>
      <c r="I31" s="715" t="str">
        <f t="shared" si="1"/>
        <v>Parques y jardines: espacios verdes públicos destinados a fines recreativos o de conservación (como deportes, pícnic, etc.).  Pueden combinarse con plazas y otros espacios abiertos.</v>
      </c>
      <c r="J31" s="715" t="str">
        <f t="shared" si="1"/>
        <v>Edificios e infraestructuras auxiliares:  casetas técnicas, almacenes, aparcamientos, aparcabicicletas, quioscos, pequeños polideportivos cubiertos, pasarelas, etc.</v>
      </c>
      <c r="K31" s="715" t="str">
        <f t="shared" si="1"/>
        <v>Equipos: componentes de iluminación, vallas, aparatos de aire acondicionado de las instalaciones interiores, equipos electromecánicos para piscinas, etc.</v>
      </c>
      <c r="L31" s="715" t="str">
        <f t="shared" si="1"/>
        <v>Mobiliario urbano: mesas y bancos fijos, fuentes, jardineras, señales y paneles informativos, paradas de autobús dentro de los límites del proyecto, plataformas de observación, etc.</v>
      </c>
      <c r="M31" s="715" t="str">
        <f t="shared" si="1"/>
        <v>Espacios verdes en vías peatonales/ciclables, aceras, calles peatonales y bordes de las carreteras.</v>
      </c>
      <c r="N31" s="715" t="str">
        <f t="shared" si="1"/>
        <v>Parques infantiles e instalaciones deportivas al aire libre (incluidos equipos fitness, campos fútbol y baloncesto, pistas de voleibol, canchas de tenis y pádel, piscinas, etc.).</v>
      </c>
      <c r="O31" s="715" t="str">
        <f t="shared" si="1"/>
        <v>Infraestructuras azules/verdes (incluidos estanques artificiales, aliviaderos biológicos y otras soluciones basadas en la naturaleza).</v>
      </c>
      <c r="P31" s="627"/>
      <c r="Q31" s="234" t="s">
        <v>295</v>
      </c>
      <c r="R31" s="749"/>
      <c r="S31" s="1089" t="s">
        <v>296</v>
      </c>
      <c r="T31" s="1089"/>
      <c r="X31" s="200"/>
      <c r="Y31" s="200"/>
      <c r="Z31" s="200"/>
      <c r="AA31" s="200"/>
      <c r="AB31" s="200"/>
      <c r="AC31" s="823"/>
      <c r="AD31" s="823"/>
      <c r="AE31" s="823"/>
      <c r="AF31" s="823"/>
    </row>
    <row r="32" spans="1:32" ht="21.6" customHeight="1" x14ac:dyDescent="0.25">
      <c r="A32" s="1057"/>
      <c r="B32" s="227"/>
      <c r="C32" s="89"/>
      <c r="D32" s="731" t="s">
        <v>543</v>
      </c>
      <c r="E32" s="730"/>
      <c r="F32" s="730"/>
      <c r="G32" s="730"/>
      <c r="H32" s="730"/>
      <c r="I32" s="730"/>
      <c r="J32" s="730"/>
      <c r="K32" s="730"/>
      <c r="L32" s="730"/>
      <c r="M32" s="730"/>
      <c r="N32" s="730"/>
      <c r="O32" s="730"/>
      <c r="P32" s="732"/>
      <c r="Q32" s="235" t="s">
        <v>298</v>
      </c>
      <c r="R32" s="729"/>
      <c r="S32" s="1158" t="s">
        <v>299</v>
      </c>
      <c r="T32" s="1159"/>
      <c r="X32" s="823"/>
      <c r="Y32" s="823"/>
      <c r="Z32" s="823"/>
      <c r="AA32" s="823"/>
      <c r="AB32" s="823"/>
      <c r="AC32" s="823"/>
      <c r="AD32" s="823"/>
      <c r="AE32" s="823"/>
      <c r="AF32" s="823"/>
    </row>
    <row r="33" spans="1:32" ht="27.6" customHeight="1" x14ac:dyDescent="0.25">
      <c r="A33" s="1057"/>
      <c r="B33" s="227"/>
      <c r="D33" s="774" t="s">
        <v>544</v>
      </c>
      <c r="E33" s="789"/>
      <c r="F33" s="789"/>
      <c r="G33" s="789"/>
      <c r="H33" s="789"/>
      <c r="I33" s="789"/>
      <c r="J33" s="789" t="s">
        <v>271</v>
      </c>
      <c r="K33" s="789"/>
      <c r="L33" s="789" t="s">
        <v>271</v>
      </c>
      <c r="M33" s="789"/>
      <c r="N33" s="789"/>
      <c r="O33" s="789"/>
      <c r="P33" s="736"/>
      <c r="Q33" s="752" t="s">
        <v>303</v>
      </c>
      <c r="R33" s="750"/>
      <c r="S33" s="1160"/>
      <c r="T33" s="1160"/>
      <c r="X33" s="823"/>
      <c r="Y33" s="823"/>
      <c r="Z33" s="823"/>
      <c r="AA33" s="823"/>
      <c r="AB33" s="823"/>
      <c r="AC33" s="823"/>
      <c r="AD33" s="823"/>
      <c r="AE33" s="823"/>
      <c r="AF33" s="823"/>
    </row>
    <row r="34" spans="1:32" ht="32.450000000000003" customHeight="1" x14ac:dyDescent="0.25">
      <c r="A34" s="1057"/>
      <c r="B34" s="227"/>
      <c r="D34" s="774" t="s">
        <v>545</v>
      </c>
      <c r="E34" s="789"/>
      <c r="F34" s="789"/>
      <c r="G34" s="789"/>
      <c r="H34" s="789"/>
      <c r="I34" s="789"/>
      <c r="J34" s="789"/>
      <c r="K34" s="789"/>
      <c r="L34" s="789" t="s">
        <v>271</v>
      </c>
      <c r="M34" s="789"/>
      <c r="N34" s="789"/>
      <c r="O34" s="789"/>
      <c r="P34" s="736"/>
      <c r="Q34" s="752" t="s">
        <v>301</v>
      </c>
      <c r="R34" s="750"/>
      <c r="S34" s="1161"/>
      <c r="T34" s="1161"/>
      <c r="X34" s="823"/>
      <c r="Y34" s="823"/>
      <c r="Z34" s="823"/>
      <c r="AA34" s="823"/>
      <c r="AB34" s="823"/>
      <c r="AC34" s="823"/>
      <c r="AD34" s="823"/>
      <c r="AE34" s="823"/>
      <c r="AF34" s="823"/>
    </row>
    <row r="35" spans="1:32" ht="65.45" customHeight="1" x14ac:dyDescent="0.25">
      <c r="A35" s="1057"/>
      <c r="B35" s="227"/>
      <c r="D35" s="774" t="s">
        <v>546</v>
      </c>
      <c r="E35" s="789"/>
      <c r="F35" s="789"/>
      <c r="G35" s="789"/>
      <c r="H35" s="789"/>
      <c r="I35" s="789"/>
      <c r="J35" s="789" t="s">
        <v>271</v>
      </c>
      <c r="K35" s="789"/>
      <c r="L35" s="789"/>
      <c r="M35" s="789"/>
      <c r="N35" s="789"/>
      <c r="O35" s="789"/>
      <c r="P35" s="736"/>
      <c r="Q35" s="752" t="s">
        <v>301</v>
      </c>
      <c r="R35" s="750"/>
      <c r="S35" s="1161"/>
      <c r="T35" s="1161"/>
    </row>
    <row r="36" spans="1:32" ht="42.6" customHeight="1" x14ac:dyDescent="0.25">
      <c r="A36" s="64"/>
      <c r="B36" s="227"/>
      <c r="D36" s="774" t="s">
        <v>547</v>
      </c>
      <c r="E36" s="789"/>
      <c r="F36" s="789"/>
      <c r="G36" s="789"/>
      <c r="H36" s="789" t="s">
        <v>287</v>
      </c>
      <c r="I36" s="789"/>
      <c r="J36" s="789" t="s">
        <v>287</v>
      </c>
      <c r="K36" s="789"/>
      <c r="L36" s="789" t="s">
        <v>287</v>
      </c>
      <c r="M36" s="789"/>
      <c r="N36" s="789"/>
      <c r="O36" s="789"/>
      <c r="P36" s="736"/>
      <c r="Q36" s="752" t="s">
        <v>301</v>
      </c>
      <c r="R36" s="750"/>
      <c r="S36" s="1161"/>
      <c r="T36" s="1161"/>
    </row>
    <row r="37" spans="1:32" ht="36.950000000000003" customHeight="1" x14ac:dyDescent="0.25">
      <c r="A37" s="174"/>
      <c r="B37" s="227"/>
      <c r="D37" s="774" t="s">
        <v>548</v>
      </c>
      <c r="E37" s="789"/>
      <c r="F37" s="789"/>
      <c r="G37" s="789"/>
      <c r="H37" s="789"/>
      <c r="I37" s="789"/>
      <c r="J37" s="789" t="s">
        <v>287</v>
      </c>
      <c r="K37" s="789"/>
      <c r="L37" s="789"/>
      <c r="M37" s="789"/>
      <c r="N37" s="789"/>
      <c r="O37" s="789"/>
      <c r="P37" s="736"/>
      <c r="Q37" s="752" t="s">
        <v>301</v>
      </c>
      <c r="R37" s="750"/>
      <c r="S37" s="1161"/>
      <c r="T37" s="1161"/>
    </row>
    <row r="38" spans="1:32" ht="44.1" customHeight="1" x14ac:dyDescent="0.25">
      <c r="A38" s="237"/>
      <c r="B38" s="227"/>
      <c r="D38" s="774" t="s">
        <v>549</v>
      </c>
      <c r="E38" s="789"/>
      <c r="F38" s="789"/>
      <c r="G38" s="789"/>
      <c r="H38" s="789" t="s">
        <v>287</v>
      </c>
      <c r="I38" s="789" t="s">
        <v>287</v>
      </c>
      <c r="J38" s="789"/>
      <c r="K38" s="789"/>
      <c r="L38" s="789"/>
      <c r="M38" s="789"/>
      <c r="N38" s="789"/>
      <c r="O38" s="789" t="s">
        <v>287</v>
      </c>
      <c r="P38" s="736"/>
      <c r="Q38" s="752" t="s">
        <v>301</v>
      </c>
      <c r="R38" s="750"/>
      <c r="S38" s="1161"/>
      <c r="T38" s="1161"/>
    </row>
    <row r="39" spans="1:32" ht="32.450000000000003" customHeight="1" x14ac:dyDescent="0.25">
      <c r="A39" s="237"/>
      <c r="B39" s="227"/>
      <c r="D39" s="774" t="s">
        <v>550</v>
      </c>
      <c r="E39" s="789"/>
      <c r="F39" s="789"/>
      <c r="G39" s="789"/>
      <c r="H39" s="789"/>
      <c r="I39" s="789"/>
      <c r="J39" s="789"/>
      <c r="K39" s="789"/>
      <c r="L39" s="789"/>
      <c r="M39" s="789"/>
      <c r="N39" s="789" t="s">
        <v>287</v>
      </c>
      <c r="O39" s="789"/>
      <c r="P39" s="736"/>
      <c r="Q39" s="752" t="s">
        <v>301</v>
      </c>
      <c r="R39" s="750"/>
      <c r="S39" s="1161"/>
      <c r="T39" s="1161"/>
    </row>
    <row r="40" spans="1:32" ht="50.25" customHeight="1" x14ac:dyDescent="0.25">
      <c r="A40" s="237"/>
      <c r="B40" s="227"/>
      <c r="D40" s="774" t="s">
        <v>551</v>
      </c>
      <c r="E40" s="789"/>
      <c r="F40" s="789"/>
      <c r="G40" s="789"/>
      <c r="H40" s="789"/>
      <c r="I40" s="789"/>
      <c r="J40" s="789" t="s">
        <v>271</v>
      </c>
      <c r="K40" s="789" t="s">
        <v>271</v>
      </c>
      <c r="L40" s="789" t="s">
        <v>271</v>
      </c>
      <c r="M40" s="789"/>
      <c r="N40" s="789"/>
      <c r="O40" s="789"/>
      <c r="P40" s="736"/>
      <c r="Q40" s="752" t="s">
        <v>303</v>
      </c>
      <c r="R40" s="750"/>
      <c r="S40" s="1161"/>
      <c r="T40" s="1161"/>
    </row>
    <row r="41" spans="1:32" ht="45.95" customHeight="1" x14ac:dyDescent="0.25">
      <c r="A41" s="237"/>
      <c r="B41" s="227"/>
      <c r="D41" s="774" t="s">
        <v>552</v>
      </c>
      <c r="E41" s="789"/>
      <c r="F41" s="789"/>
      <c r="G41" s="789"/>
      <c r="H41" s="789"/>
      <c r="I41" s="789"/>
      <c r="J41" s="789"/>
      <c r="K41" s="789"/>
      <c r="L41" s="789" t="s">
        <v>271</v>
      </c>
      <c r="M41" s="789" t="s">
        <v>271</v>
      </c>
      <c r="N41" s="789" t="s">
        <v>271</v>
      </c>
      <c r="O41" s="789"/>
      <c r="P41" s="736"/>
      <c r="Q41" s="752" t="s">
        <v>301</v>
      </c>
      <c r="R41" s="750"/>
      <c r="S41" s="1161"/>
      <c r="T41" s="1161"/>
    </row>
    <row r="42" spans="1:32" ht="45.95" customHeight="1" x14ac:dyDescent="0.25">
      <c r="A42" s="237"/>
      <c r="B42" s="227"/>
      <c r="D42" s="774" t="s">
        <v>553</v>
      </c>
      <c r="E42" s="789"/>
      <c r="F42" s="789"/>
      <c r="G42" s="789"/>
      <c r="H42" s="789"/>
      <c r="I42" s="789"/>
      <c r="J42" s="789" t="s">
        <v>287</v>
      </c>
      <c r="K42" s="789" t="s">
        <v>287</v>
      </c>
      <c r="L42" s="789"/>
      <c r="M42" s="789"/>
      <c r="N42" s="789"/>
      <c r="O42" s="789"/>
      <c r="P42" s="736"/>
      <c r="Q42" s="752" t="s">
        <v>301</v>
      </c>
      <c r="R42" s="750"/>
      <c r="S42" s="1161"/>
      <c r="T42" s="1161"/>
    </row>
    <row r="43" spans="1:32" ht="33.950000000000003" customHeight="1" x14ac:dyDescent="0.25">
      <c r="A43" s="237"/>
      <c r="B43" s="227"/>
      <c r="D43" s="779" t="s">
        <v>476</v>
      </c>
      <c r="E43" s="789" t="s">
        <v>287</v>
      </c>
      <c r="F43" s="789"/>
      <c r="G43" s="789"/>
      <c r="H43" s="789" t="s">
        <v>287</v>
      </c>
      <c r="I43" s="789" t="s">
        <v>287</v>
      </c>
      <c r="J43" s="789"/>
      <c r="K43" s="789"/>
      <c r="L43" s="789"/>
      <c r="M43" s="789"/>
      <c r="N43" s="789"/>
      <c r="O43" s="789" t="s">
        <v>287</v>
      </c>
      <c r="P43" s="736"/>
      <c r="Q43" s="752" t="s">
        <v>301</v>
      </c>
      <c r="R43" s="750"/>
      <c r="S43" s="1161"/>
      <c r="T43" s="1161"/>
    </row>
    <row r="44" spans="1:32" ht="33.950000000000003" customHeight="1" thickBot="1" x14ac:dyDescent="0.3">
      <c r="A44" s="237"/>
      <c r="B44" s="227"/>
      <c r="D44" s="791" t="s">
        <v>554</v>
      </c>
      <c r="E44" s="792"/>
      <c r="F44" s="792"/>
      <c r="G44" s="792"/>
      <c r="H44" s="792"/>
      <c r="I44" s="792" t="s">
        <v>287</v>
      </c>
      <c r="J44" s="792"/>
      <c r="K44" s="792"/>
      <c r="L44" s="792"/>
      <c r="M44" s="792" t="s">
        <v>287</v>
      </c>
      <c r="N44" s="793"/>
      <c r="O44" s="792"/>
      <c r="P44" s="736"/>
      <c r="Q44" s="794" t="s">
        <v>301</v>
      </c>
      <c r="R44" s="750"/>
      <c r="S44" s="1195"/>
      <c r="T44" s="1195"/>
    </row>
    <row r="45" spans="1:32" ht="18.600000000000001" customHeight="1" x14ac:dyDescent="0.25">
      <c r="A45" s="238"/>
      <c r="B45" s="227"/>
      <c r="C45" s="240"/>
      <c r="D45" s="1197" t="s">
        <v>555</v>
      </c>
      <c r="E45" s="390"/>
      <c r="F45" s="390"/>
      <c r="G45" s="390"/>
      <c r="H45" s="390"/>
      <c r="I45" s="390"/>
      <c r="J45" s="390"/>
      <c r="K45" s="390"/>
      <c r="L45" s="390"/>
      <c r="M45" s="390"/>
      <c r="N45" s="390"/>
      <c r="O45" s="390"/>
      <c r="P45" s="23"/>
      <c r="Q45" s="755" t="s">
        <v>295</v>
      </c>
      <c r="R45" s="758"/>
      <c r="S45" s="1198" t="s">
        <v>296</v>
      </c>
      <c r="T45" s="1198"/>
    </row>
    <row r="46" spans="1:32" ht="14.1" customHeight="1" x14ac:dyDescent="0.25">
      <c r="A46" s="238"/>
      <c r="B46" s="227"/>
      <c r="C46" s="240"/>
      <c r="D46" s="1197"/>
      <c r="E46" s="391"/>
      <c r="F46" s="392"/>
      <c r="G46" s="392"/>
      <c r="H46" s="392"/>
      <c r="I46" s="392"/>
      <c r="J46" s="392"/>
      <c r="K46" s="392"/>
      <c r="L46" s="392"/>
      <c r="M46" s="392"/>
      <c r="N46" s="392"/>
      <c r="O46" s="392"/>
      <c r="P46" s="23"/>
      <c r="Q46" s="756" t="s">
        <v>298</v>
      </c>
      <c r="R46" s="758"/>
      <c r="S46" s="1199" t="s">
        <v>299</v>
      </c>
      <c r="T46" s="1199"/>
    </row>
    <row r="47" spans="1:32" ht="32.1" customHeight="1" x14ac:dyDescent="0.25">
      <c r="D47" s="780" t="s">
        <v>556</v>
      </c>
      <c r="E47" s="781"/>
      <c r="F47" s="782"/>
      <c r="G47" s="782"/>
      <c r="H47" s="782"/>
      <c r="I47" s="782"/>
      <c r="J47" s="788" t="s">
        <v>287</v>
      </c>
      <c r="K47" s="788" t="s">
        <v>287</v>
      </c>
      <c r="L47" s="788" t="s">
        <v>287</v>
      </c>
      <c r="M47" s="782"/>
      <c r="N47" s="782"/>
      <c r="O47" s="782"/>
      <c r="P47" s="399"/>
      <c r="Q47" s="757" t="s">
        <v>301</v>
      </c>
      <c r="R47" s="200"/>
      <c r="S47" s="1161"/>
      <c r="T47" s="1161"/>
    </row>
    <row r="48" spans="1:32" ht="37.5" customHeight="1" x14ac:dyDescent="0.25">
      <c r="C48" s="1078"/>
      <c r="D48" s="783" t="s">
        <v>334</v>
      </c>
      <c r="E48" s="781"/>
      <c r="F48" s="782"/>
      <c r="G48" s="782"/>
      <c r="H48" s="782" t="s">
        <v>271</v>
      </c>
      <c r="I48" s="782" t="s">
        <v>271</v>
      </c>
      <c r="J48" s="782" t="s">
        <v>271</v>
      </c>
      <c r="K48" s="782" t="s">
        <v>271</v>
      </c>
      <c r="L48" s="782" t="s">
        <v>271</v>
      </c>
      <c r="M48" s="782" t="s">
        <v>271</v>
      </c>
      <c r="N48" s="782" t="s">
        <v>271</v>
      </c>
      <c r="O48" s="782" t="s">
        <v>271</v>
      </c>
      <c r="P48" s="399"/>
      <c r="Q48" s="757" t="s">
        <v>301</v>
      </c>
      <c r="R48" s="751"/>
      <c r="S48" s="1161"/>
      <c r="T48" s="1161"/>
    </row>
    <row r="49" spans="3:20" ht="39" customHeight="1" x14ac:dyDescent="0.25">
      <c r="C49" s="1078"/>
      <c r="D49" s="784" t="s">
        <v>557</v>
      </c>
      <c r="E49" s="236"/>
      <c r="F49" s="236"/>
      <c r="G49" s="236"/>
      <c r="H49" s="782" t="s">
        <v>271</v>
      </c>
      <c r="I49" s="782" t="s">
        <v>271</v>
      </c>
      <c r="J49" s="236"/>
      <c r="K49" s="236"/>
      <c r="L49" s="236"/>
      <c r="M49" s="236"/>
      <c r="N49" s="236"/>
      <c r="O49" s="236"/>
      <c r="Q49" s="757" t="s">
        <v>301</v>
      </c>
      <c r="R49" s="239"/>
      <c r="S49" s="1161"/>
      <c r="T49" s="1161"/>
    </row>
    <row r="50" spans="3:20" ht="38.450000000000003" customHeight="1" x14ac:dyDescent="0.25">
      <c r="C50" s="1078"/>
      <c r="D50" s="780" t="s">
        <v>558</v>
      </c>
      <c r="E50" s="788" t="s">
        <v>287</v>
      </c>
      <c r="F50" s="236"/>
      <c r="G50" s="236"/>
      <c r="H50" s="788" t="s">
        <v>287</v>
      </c>
      <c r="I50" s="788" t="s">
        <v>287</v>
      </c>
      <c r="J50" s="236"/>
      <c r="K50" s="236"/>
      <c r="L50" s="236"/>
      <c r="M50" s="236"/>
      <c r="N50" s="236"/>
      <c r="O50" s="236"/>
      <c r="Q50" s="757" t="s">
        <v>301</v>
      </c>
      <c r="S50" s="1161"/>
      <c r="T50" s="1161"/>
    </row>
    <row r="51" spans="3:20" ht="39.6" customHeight="1" thickBot="1" x14ac:dyDescent="0.3">
      <c r="D51" s="785" t="s">
        <v>559</v>
      </c>
      <c r="E51" s="786"/>
      <c r="F51" s="786"/>
      <c r="G51" s="786"/>
      <c r="H51" s="790" t="s">
        <v>287</v>
      </c>
      <c r="I51" s="790" t="s">
        <v>287</v>
      </c>
      <c r="J51" s="790" t="s">
        <v>287</v>
      </c>
      <c r="K51" s="786"/>
      <c r="L51" s="790" t="s">
        <v>287</v>
      </c>
      <c r="M51" s="790" t="s">
        <v>287</v>
      </c>
      <c r="N51" s="790" t="s">
        <v>287</v>
      </c>
      <c r="O51" s="786"/>
      <c r="Q51" s="787" t="s">
        <v>301</v>
      </c>
      <c r="S51" s="1161"/>
      <c r="T51" s="1161"/>
    </row>
    <row r="52" spans="3:20" ht="19.5" hidden="1" customHeight="1" thickBot="1" x14ac:dyDescent="0.3">
      <c r="D52" s="209"/>
      <c r="T52" s="88"/>
    </row>
    <row r="53" spans="3:20" ht="29.1" customHeight="1" x14ac:dyDescent="0.25">
      <c r="D53" s="241"/>
      <c r="S53" s="1194"/>
      <c r="T53" s="1194"/>
    </row>
    <row r="54" spans="3:20" ht="33" customHeight="1" x14ac:dyDescent="0.25">
      <c r="D54" s="241"/>
      <c r="T54" s="88"/>
    </row>
  </sheetData>
  <sheetProtection algorithmName="SHA-512" hashValue="Fsh9ArEnILZcHvijKslHibn5m4NWTmpXCxlnRjI9Db6VIN/Mmy03JSQG2t3o3BZEQviqF8ZcyUBy1CDUkOsJFg==" saltValue="zXD42wsG3t/EOcQ+RTO4mQ==" spinCount="100000" sheet="1" objects="1" scenarios="1"/>
  <mergeCells count="48">
    <mergeCell ref="Q25:W25"/>
    <mergeCell ref="Q26:W26"/>
    <mergeCell ref="T27:W27"/>
    <mergeCell ref="C48:C50"/>
    <mergeCell ref="S48:T48"/>
    <mergeCell ref="S49:T49"/>
    <mergeCell ref="S50:T50"/>
    <mergeCell ref="D45:D46"/>
    <mergeCell ref="S45:T45"/>
    <mergeCell ref="S46:T46"/>
    <mergeCell ref="S47:T47"/>
    <mergeCell ref="S41:T41"/>
    <mergeCell ref="S36:T36"/>
    <mergeCell ref="S37:T37"/>
    <mergeCell ref="S38:T38"/>
    <mergeCell ref="S39:T39"/>
    <mergeCell ref="S51:T51"/>
    <mergeCell ref="S53:T53"/>
    <mergeCell ref="S42:T42"/>
    <mergeCell ref="S43:T43"/>
    <mergeCell ref="S44:T44"/>
    <mergeCell ref="S40:T40"/>
    <mergeCell ref="A27:A30"/>
    <mergeCell ref="J23:J24"/>
    <mergeCell ref="K23:K24"/>
    <mergeCell ref="L23:L24"/>
    <mergeCell ref="M23:M24"/>
    <mergeCell ref="E29:G29"/>
    <mergeCell ref="H29:O29"/>
    <mergeCell ref="N23:N24"/>
    <mergeCell ref="O23:O24"/>
    <mergeCell ref="A31:A35"/>
    <mergeCell ref="S31:T31"/>
    <mergeCell ref="S32:T32"/>
    <mergeCell ref="S33:T33"/>
    <mergeCell ref="S34:T34"/>
    <mergeCell ref="S35:T35"/>
    <mergeCell ref="E5:G6"/>
    <mergeCell ref="H5:O6"/>
    <mergeCell ref="A8:A11"/>
    <mergeCell ref="A12:A22"/>
    <mergeCell ref="A23:A26"/>
    <mergeCell ref="E23:E24"/>
    <mergeCell ref="F23:F24"/>
    <mergeCell ref="G23:G24"/>
    <mergeCell ref="H23:H24"/>
    <mergeCell ref="I23:I24"/>
    <mergeCell ref="D5:D6"/>
  </mergeCells>
  <conditionalFormatting sqref="E29 H29 E30:O30">
    <cfRule type="cellIs" dxfId="125" priority="69" operator="equal">
      <formula>"Medio"</formula>
    </cfRule>
    <cfRule type="cellIs" dxfId="124" priority="70" operator="equal">
      <formula>"Bajo"</formula>
    </cfRule>
    <cfRule type="cellIs" dxfId="123" priority="71" operator="equal">
      <formula>"Alto"</formula>
    </cfRule>
  </conditionalFormatting>
  <conditionalFormatting sqref="E50">
    <cfRule type="cellIs" dxfId="122" priority="8" operator="equal">
      <formula>0</formula>
    </cfRule>
  </conditionalFormatting>
  <conditionalFormatting sqref="E10:G10">
    <cfRule type="cellIs" dxfId="121" priority="62" operator="equal">
      <formula>"N/A"</formula>
    </cfRule>
    <cfRule type="cellIs" dxfId="120" priority="63" operator="equal">
      <formula>"Bajo"</formula>
    </cfRule>
    <cfRule type="cellIs" dxfId="119" priority="64" operator="equal">
      <formula>"Alto"</formula>
    </cfRule>
    <cfRule type="cellIs" dxfId="118" priority="65" operator="equal">
      <formula>"Medio"</formula>
    </cfRule>
  </conditionalFormatting>
  <conditionalFormatting sqref="E25:O26">
    <cfRule type="cellIs" dxfId="117" priority="52" operator="equal">
      <formula>0</formula>
    </cfRule>
    <cfRule type="cellIs" dxfId="116" priority="53" operator="equal">
      <formula>"N/A"</formula>
    </cfRule>
  </conditionalFormatting>
  <conditionalFormatting sqref="E25:O28">
    <cfRule type="cellIs" dxfId="115" priority="54" operator="equal">
      <formula>"Alto"</formula>
    </cfRule>
    <cfRule type="cellIs" dxfId="114" priority="55" operator="equal">
      <formula>"Medio"</formula>
    </cfRule>
    <cfRule type="cellIs" dxfId="113" priority="56" operator="equal">
      <formula>"Bajo"</formula>
    </cfRule>
  </conditionalFormatting>
  <conditionalFormatting sqref="E31:O31 D33:D43">
    <cfRule type="cellIs" dxfId="112" priority="66" operator="equal">
      <formula>0</formula>
    </cfRule>
  </conditionalFormatting>
  <conditionalFormatting sqref="E33:O44">
    <cfRule type="cellIs" dxfId="111" priority="2" operator="equal">
      <formula>0</formula>
    </cfRule>
  </conditionalFormatting>
  <conditionalFormatting sqref="H50:H51">
    <cfRule type="cellIs" dxfId="110" priority="10" operator="equal">
      <formula>0</formula>
    </cfRule>
  </conditionalFormatting>
  <conditionalFormatting sqref="H8:O8">
    <cfRule type="cellIs" dxfId="109" priority="68" operator="equal">
      <formula>0</formula>
    </cfRule>
  </conditionalFormatting>
  <conditionalFormatting sqref="H10:O10">
    <cfRule type="cellIs" dxfId="108" priority="67" operator="equal">
      <formula>0</formula>
    </cfRule>
    <cfRule type="cellIs" dxfId="107" priority="72" operator="equal">
      <formula>"Medio"</formula>
    </cfRule>
    <cfRule type="cellIs" dxfId="106" priority="73" operator="equal">
      <formula>"Bajo"</formula>
    </cfRule>
    <cfRule type="cellIs" dxfId="105" priority="74" operator="equal">
      <formula>"Alto"</formula>
    </cfRule>
  </conditionalFormatting>
  <conditionalFormatting sqref="I50">
    <cfRule type="cellIs" dxfId="104" priority="9" operator="equal">
      <formula>0</formula>
    </cfRule>
  </conditionalFormatting>
  <conditionalFormatting sqref="I51:J51">
    <cfRule type="cellIs" dxfId="103" priority="6" operator="equal">
      <formula>0</formula>
    </cfRule>
  </conditionalFormatting>
  <conditionalFormatting sqref="J47:L47">
    <cfRule type="cellIs" dxfId="102" priority="45" operator="equal">
      <formula>0</formula>
    </cfRule>
  </conditionalFormatting>
  <conditionalFormatting sqref="L51:N51">
    <cfRule type="cellIs" dxfId="101" priority="1" operator="equal">
      <formula>0</formula>
    </cfRule>
  </conditionalFormatting>
  <dataValidations count="2">
    <dataValidation type="list" allowBlank="1" showInputMessage="1" showErrorMessage="1" sqref="Q13:S15 E13:P22" xr:uid="{5C768281-5130-4C94-99F3-12215518747F}">
      <formula1>"Alto, Bajo"</formula1>
    </dataValidation>
    <dataValidation type="list" allowBlank="1" showInputMessage="1" showErrorMessage="1" sqref="E23:O24" xr:uid="{414DA84E-BD5E-4712-876E-A109885B2C98}">
      <formula1>"Bajo, Alto"</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1440E-E979-47F3-A098-537FAD847217}">
  <sheetPr>
    <tabColor theme="7" tint="-0.499984740745262"/>
  </sheetPr>
  <dimension ref="A2:X35"/>
  <sheetViews>
    <sheetView zoomScale="80" zoomScaleNormal="80" workbookViewId="0">
      <selection activeCell="V21" sqref="V21"/>
    </sheetView>
  </sheetViews>
  <sheetFormatPr baseColWidth="10" defaultColWidth="9.140625" defaultRowHeight="15" outlineLevelCol="1" x14ac:dyDescent="0.25"/>
  <cols>
    <col min="1" max="1" width="42.140625" style="40" customWidth="1" outlineLevel="1"/>
    <col min="2" max="2" width="3" style="40" customWidth="1"/>
    <col min="3" max="3" width="7.85546875" style="40" customWidth="1"/>
    <col min="4" max="4" width="9.140625" style="40"/>
    <col min="5" max="5" width="9.140625" style="40" customWidth="1"/>
    <col min="6" max="8" width="9.140625" style="40"/>
    <col min="9" max="9" width="10.140625" style="40" customWidth="1"/>
    <col min="10" max="10" width="49.5703125" style="40" customWidth="1"/>
    <col min="11" max="11" width="7.7109375" style="40" customWidth="1"/>
    <col min="12" max="12" width="11" style="40" customWidth="1"/>
    <col min="13" max="13" width="9.85546875" style="40" customWidth="1"/>
    <col min="14" max="14" width="9.42578125" style="40" customWidth="1"/>
    <col min="15" max="15" width="9.28515625" style="40" customWidth="1"/>
    <col min="16" max="16" width="8.85546875" style="40" customWidth="1"/>
    <col min="17" max="17" width="18.85546875" style="40" customWidth="1"/>
    <col min="18" max="18" width="9.140625" style="40"/>
    <col min="19" max="19" width="15.5703125" style="40" customWidth="1"/>
    <col min="20" max="16384" width="9.140625" style="40"/>
  </cols>
  <sheetData>
    <row r="2" spans="1:17" ht="33.75" customHeight="1" x14ac:dyDescent="0.3">
      <c r="D2" s="41" t="s">
        <v>560</v>
      </c>
      <c r="E2" s="41"/>
      <c r="F2" s="42"/>
      <c r="G2" s="42"/>
      <c r="H2" s="42"/>
      <c r="I2" s="42"/>
      <c r="J2" s="43"/>
      <c r="K2" s="43"/>
      <c r="L2" s="43"/>
    </row>
    <row r="3" spans="1:17" ht="41.45" customHeight="1" thickBot="1" x14ac:dyDescent="0.5">
      <c r="B3" s="44"/>
      <c r="C3" s="45"/>
      <c r="D3" s="46" t="s">
        <v>1</v>
      </c>
      <c r="E3" s="46"/>
      <c r="F3" s="46"/>
      <c r="G3" s="46"/>
      <c r="H3" s="47"/>
      <c r="I3" s="47"/>
      <c r="J3" s="47"/>
      <c r="K3" s="47"/>
      <c r="L3" s="47"/>
      <c r="M3" s="47"/>
      <c r="N3" s="47"/>
      <c r="O3" s="47"/>
    </row>
    <row r="4" spans="1:17" ht="11.1" customHeight="1" x14ac:dyDescent="0.45">
      <c r="B4" s="44"/>
      <c r="C4" s="45"/>
      <c r="D4" s="48"/>
      <c r="E4" s="49"/>
      <c r="F4" s="49"/>
      <c r="G4" s="49"/>
    </row>
    <row r="5" spans="1:17" ht="31.5" customHeight="1" x14ac:dyDescent="0.25">
      <c r="B5" s="74"/>
      <c r="D5" s="51" t="s">
        <v>561</v>
      </c>
      <c r="E5" s="75"/>
      <c r="F5" s="75"/>
      <c r="G5" s="76"/>
      <c r="H5" s="76"/>
      <c r="I5" s="76"/>
      <c r="J5" s="76"/>
      <c r="L5" s="72"/>
      <c r="M5" s="72"/>
      <c r="N5" s="72"/>
      <c r="O5" s="77"/>
      <c r="P5" s="73"/>
    </row>
    <row r="6" spans="1:17" ht="18.95" customHeight="1" x14ac:dyDescent="0.25">
      <c r="B6" s="74"/>
      <c r="D6" s="53"/>
      <c r="E6" s="53"/>
      <c r="F6" s="53"/>
      <c r="G6" s="53"/>
      <c r="H6" s="53"/>
      <c r="I6" s="53"/>
      <c r="J6" s="54" t="s">
        <v>562</v>
      </c>
      <c r="L6" s="72"/>
      <c r="M6" s="72"/>
      <c r="N6" s="72"/>
      <c r="O6" s="77"/>
      <c r="P6" s="73"/>
    </row>
    <row r="7" spans="1:17" ht="30.6" customHeight="1" x14ac:dyDescent="0.25">
      <c r="A7" s="78"/>
      <c r="D7" s="1201" t="s">
        <v>5</v>
      </c>
      <c r="E7" s="1201"/>
      <c r="F7" s="1201"/>
      <c r="G7" s="1201"/>
      <c r="H7" s="1201"/>
      <c r="I7" s="1201"/>
      <c r="J7" s="55" t="s">
        <v>6</v>
      </c>
      <c r="L7" s="72"/>
      <c r="M7" s="72"/>
      <c r="N7" s="72"/>
      <c r="O7" s="1135" t="s">
        <v>7</v>
      </c>
      <c r="P7" s="1135"/>
      <c r="Q7" s="1135"/>
    </row>
    <row r="8" spans="1:17" ht="15" customHeight="1" x14ac:dyDescent="0.25">
      <c r="A8" s="78"/>
      <c r="B8" s="79"/>
      <c r="L8" s="72"/>
      <c r="M8" s="72"/>
      <c r="N8" s="72"/>
      <c r="O8" s="77"/>
      <c r="P8" s="73"/>
    </row>
    <row r="9" spans="1:17" ht="21.95" customHeight="1" x14ac:dyDescent="0.25">
      <c r="A9" s="78"/>
      <c r="B9" s="79"/>
      <c r="C9" s="8"/>
      <c r="D9" s="1202" t="s">
        <v>8</v>
      </c>
      <c r="E9" s="1202"/>
      <c r="F9" s="1202"/>
      <c r="G9" s="1202"/>
      <c r="H9" s="1202"/>
      <c r="I9" s="1203"/>
      <c r="J9" s="1204" t="s">
        <v>9</v>
      </c>
      <c r="K9" s="544" t="s">
        <v>10</v>
      </c>
      <c r="L9" s="545" t="s">
        <v>11</v>
      </c>
      <c r="M9" s="545" t="s">
        <v>12</v>
      </c>
      <c r="N9" s="546" t="s">
        <v>13</v>
      </c>
      <c r="O9" s="998" t="s">
        <v>766</v>
      </c>
      <c r="P9" s="999"/>
      <c r="Q9" s="999"/>
    </row>
    <row r="10" spans="1:17" ht="23.45" customHeight="1" x14ac:dyDescent="0.25">
      <c r="A10" s="78"/>
      <c r="B10" s="79"/>
      <c r="C10" s="8"/>
      <c r="D10" s="1202"/>
      <c r="E10" s="1202"/>
      <c r="F10" s="1202"/>
      <c r="G10" s="1202"/>
      <c r="H10" s="1202"/>
      <c r="I10" s="1203"/>
      <c r="J10" s="1204"/>
      <c r="K10" s="547" t="s">
        <v>14</v>
      </c>
      <c r="L10" s="548" t="s">
        <v>15</v>
      </c>
      <c r="M10" s="549" t="s">
        <v>16</v>
      </c>
      <c r="N10" s="550" t="s">
        <v>17</v>
      </c>
      <c r="O10" s="998"/>
      <c r="P10" s="999"/>
      <c r="Q10" s="999"/>
    </row>
    <row r="11" spans="1:17" ht="133.5" customHeight="1" x14ac:dyDescent="0.25">
      <c r="A11" s="78"/>
      <c r="B11" s="79"/>
      <c r="C11" s="16" t="s">
        <v>18</v>
      </c>
      <c r="D11" s="1205" t="str">
        <f>IF($J$7=Φύλλο1!$C$17,Φύλλο1!C18,Φύλλο1!C11)</f>
        <v>¿Está ubicada la instalación en la ladera de una montaña? ¿Se caracteriza la zona por fuertes pendientes, abundancia de fragmentos sueltos y agua, y vegetación escasa?</v>
      </c>
      <c r="E11" s="1205"/>
      <c r="F11" s="1205"/>
      <c r="G11" s="1205"/>
      <c r="H11" s="1205"/>
      <c r="I11" s="1205"/>
      <c r="J11" s="551" t="str">
        <f>IF($J$7=Φύλλο1!$C$17,Φύλλο1!D18,Φύλλο1!D11)</f>
        <v>Las zonas de pendiente pronunciada y con poca vegetación (o las zonas afectadas recientemente por incendios forestales) podrían sufrir erosión del suelo, reptación de suelos, desprendimientos de rocas y deslizamiento de tierras, lo que supone un grave peligro para los activos. [0: no; 1: sí, en un talud cubierto de vegetación con una inclinación entre baja y moderada (igual o inferior al 33 %); 2: sí, un talud cubierto de vegetación con una inclinación entre moderada y alta (33 %-50 %); 3: sí, con una inclinación superior al 50 % (con una reducida capa superficial del suelo).</v>
      </c>
      <c r="K11" s="552">
        <v>0</v>
      </c>
      <c r="L11" s="552">
        <v>1</v>
      </c>
      <c r="M11" s="552">
        <v>2</v>
      </c>
      <c r="N11" s="552">
        <v>3</v>
      </c>
      <c r="O11" s="1200"/>
      <c r="P11" s="1200"/>
      <c r="Q11" s="1200"/>
    </row>
    <row r="12" spans="1:17" ht="66.599999999999994" customHeight="1" x14ac:dyDescent="0.25">
      <c r="A12" s="80"/>
      <c r="B12" s="81"/>
      <c r="C12" s="16" t="s">
        <v>19</v>
      </c>
      <c r="D12" s="1214" t="str">
        <f>IF($J$7=Φύλλο1!$C$17,Φύλλο1!C19,Φύλλο1!C12)</f>
        <v>¿Se producen en el emplazamiento del proyecto movimientos de tierra (p. ej., desprendimientos de rocas, deslizamientos de tierras, reptación de suelos, etc.) cuando llueve?</v>
      </c>
      <c r="E12" s="1214"/>
      <c r="F12" s="1214"/>
      <c r="G12" s="1214"/>
      <c r="H12" s="1214"/>
      <c r="I12" s="1214"/>
      <c r="J12" s="553" t="str">
        <f>IF($J$7=Φύλλο1!$C$17,Φύλλο1!D19,Φύλλο1!D12)</f>
        <v xml:space="preserve">[0: no; 1: sí, pero excepcionalmente; 2: sí, 3: sí, frecuentemente] </v>
      </c>
      <c r="K12" s="554">
        <v>0</v>
      </c>
      <c r="L12" s="554">
        <v>1</v>
      </c>
      <c r="M12" s="554">
        <v>2</v>
      </c>
      <c r="N12" s="554">
        <v>3</v>
      </c>
      <c r="O12" s="1200"/>
      <c r="P12" s="1200"/>
      <c r="Q12" s="1200"/>
    </row>
    <row r="13" spans="1:17" ht="42.75" customHeight="1" thickBot="1" x14ac:dyDescent="0.3">
      <c r="A13" s="80"/>
      <c r="B13" s="81"/>
      <c r="C13" s="16" t="s">
        <v>20</v>
      </c>
      <c r="D13" s="1216" t="str">
        <f>IF($J$7=Φύλλο1!$C$17,Φύλλο1!C20,"")</f>
        <v xml:space="preserve">¿Se caracteriza emplazamiento del proyecto por alguno de los siguientes rasgos: barrancos visibles; gran tendencia a las escorrentías; escaso crecimiento de la vegetación; disminución del espesor de la capa superficial del suelo y raíces de plantas expuestas? </v>
      </c>
      <c r="E13" s="1216"/>
      <c r="F13" s="1216"/>
      <c r="G13" s="1216"/>
      <c r="H13" s="1216"/>
      <c r="I13" s="1216"/>
      <c r="J13" s="555" t="str">
        <f>IF($J$7=Φύλλο1!$C$17,Φύλλο1!D20,"")</f>
        <v xml:space="preserve">[0: no; 3: sí] </v>
      </c>
      <c r="K13" s="556">
        <f>IF($J$7=Φύλλο1!$C$17,0,"")</f>
        <v>0</v>
      </c>
      <c r="L13" s="556"/>
      <c r="M13" s="556"/>
      <c r="N13" s="556">
        <f>IF($J$7=Φύλλο1!$C$17,3,"")</f>
        <v>3</v>
      </c>
      <c r="O13" s="1212"/>
      <c r="P13" s="1212"/>
      <c r="Q13" s="1212"/>
    </row>
    <row r="14" spans="1:17" ht="31.5" customHeight="1" thickTop="1" x14ac:dyDescent="0.25">
      <c r="A14" s="80"/>
      <c r="B14" s="81"/>
      <c r="D14" s="1215" t="s">
        <v>563</v>
      </c>
      <c r="E14" s="1215"/>
      <c r="F14" s="1215"/>
      <c r="G14" s="1215"/>
      <c r="H14" s="1215"/>
      <c r="I14" s="1215"/>
      <c r="J14" s="1215"/>
      <c r="K14" s="1215"/>
      <c r="L14" s="1215"/>
      <c r="M14" s="1215"/>
      <c r="N14" s="1215"/>
      <c r="O14" s="1215"/>
      <c r="P14" s="1215"/>
      <c r="Q14" s="1215"/>
    </row>
    <row r="15" spans="1:17" ht="16.5" customHeight="1" x14ac:dyDescent="0.25">
      <c r="A15" s="80"/>
      <c r="B15" s="81"/>
      <c r="D15" s="282"/>
      <c r="E15" s="281"/>
      <c r="F15" s="281"/>
      <c r="G15" s="281"/>
      <c r="H15" s="281"/>
      <c r="I15" s="281"/>
      <c r="J15" s="281"/>
      <c r="K15" s="83"/>
      <c r="L15" s="83"/>
      <c r="N15" s="284"/>
      <c r="O15" s="84"/>
    </row>
    <row r="16" spans="1:17" ht="30.75" customHeight="1" x14ac:dyDescent="0.25">
      <c r="A16" s="80"/>
      <c r="B16" s="81"/>
      <c r="D16" s="82"/>
      <c r="E16" s="82"/>
      <c r="F16" s="82"/>
      <c r="G16" s="82"/>
      <c r="H16" s="82"/>
      <c r="I16" s="82"/>
      <c r="J16" s="83"/>
      <c r="L16" s="165"/>
      <c r="M16" s="966" t="s">
        <v>564</v>
      </c>
      <c r="N16" s="966"/>
      <c r="O16" s="968" t="e">
        <f>AVERAGE(O11:Q13)</f>
        <v>#DIV/0!</v>
      </c>
      <c r="P16" s="968"/>
      <c r="Q16" s="968"/>
    </row>
    <row r="17" spans="1:24" ht="15" customHeight="1" x14ac:dyDescent="0.25">
      <c r="A17" s="80"/>
      <c r="B17" s="81"/>
      <c r="L17" s="72"/>
      <c r="M17" s="72"/>
      <c r="N17" s="72"/>
      <c r="O17" s="24"/>
      <c r="P17" s="73"/>
      <c r="Q17" s="165"/>
    </row>
    <row r="18" spans="1:24" ht="39.75" customHeight="1" x14ac:dyDescent="0.25">
      <c r="A18" s="86"/>
      <c r="B18" s="86"/>
      <c r="J18" s="87"/>
      <c r="L18" s="165"/>
      <c r="M18" s="966" t="s">
        <v>565</v>
      </c>
      <c r="N18" s="966"/>
      <c r="O18" s="1108" t="e">
        <f>IF(O16&lt;=1,"Bajo",IF(O16&lt;=2,"Medio","Alto"))</f>
        <v>#DIV/0!</v>
      </c>
      <c r="P18" s="1108"/>
      <c r="Q18" s="1108"/>
    </row>
    <row r="19" spans="1:24" ht="11.1" customHeight="1" x14ac:dyDescent="0.25">
      <c r="A19" s="86"/>
      <c r="B19" s="86"/>
      <c r="J19" s="87"/>
      <c r="K19" s="72"/>
      <c r="L19" s="165"/>
      <c r="M19" s="966"/>
      <c r="N19" s="966"/>
      <c r="O19" s="19"/>
      <c r="P19" s="73"/>
      <c r="Q19" s="165"/>
    </row>
    <row r="20" spans="1:24" ht="17.45" customHeight="1" x14ac:dyDescent="0.25">
      <c r="A20" s="86"/>
      <c r="B20" s="86"/>
      <c r="D20" s="71"/>
      <c r="E20" s="71"/>
      <c r="F20" s="71"/>
      <c r="G20" s="71"/>
      <c r="H20" s="71"/>
      <c r="K20" s="87"/>
      <c r="L20" s="87"/>
      <c r="M20" s="283"/>
      <c r="N20" s="283"/>
      <c r="O20" s="283"/>
      <c r="P20" s="73"/>
    </row>
    <row r="21" spans="1:24" ht="24.95" customHeight="1" x14ac:dyDescent="0.25">
      <c r="A21" s="86"/>
      <c r="B21" s="86"/>
      <c r="C21" s="88"/>
      <c r="D21" s="982" t="s">
        <v>55</v>
      </c>
      <c r="E21" s="982"/>
      <c r="F21" s="982"/>
      <c r="G21" s="982"/>
      <c r="H21" s="982"/>
      <c r="I21" s="982"/>
      <c r="J21" s="982"/>
      <c r="K21" s="982"/>
      <c r="L21" s="982"/>
      <c r="M21" s="982"/>
      <c r="N21" s="982"/>
      <c r="O21" s="982"/>
      <c r="P21" s="982"/>
      <c r="Q21" s="982"/>
      <c r="X21" s="40" t="s">
        <v>56</v>
      </c>
    </row>
    <row r="22" spans="1:24" ht="20.45" customHeight="1" x14ac:dyDescent="0.25">
      <c r="C22" s="89"/>
      <c r="D22" s="983" t="s">
        <v>754</v>
      </c>
      <c r="E22" s="983"/>
      <c r="F22" s="983"/>
      <c r="G22" s="983"/>
      <c r="H22" s="983"/>
      <c r="I22" s="983"/>
      <c r="J22" s="983"/>
      <c r="K22" s="983"/>
      <c r="L22" s="983"/>
      <c r="M22" s="983"/>
      <c r="N22" s="983"/>
      <c r="O22" s="983"/>
      <c r="P22" s="983"/>
      <c r="Q22" s="983"/>
      <c r="R22" s="120"/>
      <c r="S22" s="120"/>
    </row>
    <row r="23" spans="1:24" ht="57" customHeight="1" x14ac:dyDescent="0.25">
      <c r="C23" s="89"/>
      <c r="D23" s="983"/>
      <c r="E23" s="983"/>
      <c r="F23" s="983"/>
      <c r="G23" s="983"/>
      <c r="H23" s="983"/>
      <c r="I23" s="983"/>
      <c r="J23" s="983"/>
      <c r="K23" s="983"/>
      <c r="L23" s="983"/>
      <c r="M23" s="983"/>
      <c r="N23" s="983"/>
      <c r="O23" s="983"/>
      <c r="P23" s="983"/>
      <c r="Q23" s="983"/>
      <c r="R23" s="71"/>
      <c r="S23" s="71"/>
    </row>
    <row r="24" spans="1:24" ht="52.5" customHeight="1" x14ac:dyDescent="0.25">
      <c r="C24" s="89"/>
      <c r="D24" s="1103" t="s">
        <v>501</v>
      </c>
      <c r="E24" s="1103"/>
      <c r="F24" s="1103"/>
      <c r="G24" s="1103"/>
      <c r="H24" s="1103"/>
      <c r="I24" s="1103"/>
      <c r="J24" s="1103"/>
      <c r="K24" s="1103"/>
      <c r="L24" s="1103"/>
      <c r="M24" s="1103"/>
      <c r="N24" s="1103"/>
      <c r="O24" s="1103"/>
      <c r="P24" s="71"/>
      <c r="Q24" s="938" t="s">
        <v>774</v>
      </c>
      <c r="R24" s="71"/>
      <c r="S24" s="71"/>
    </row>
    <row r="25" spans="1:24" ht="20.45" customHeight="1" x14ac:dyDescent="0.25">
      <c r="C25" s="8"/>
      <c r="D25" s="971" t="s">
        <v>8</v>
      </c>
      <c r="E25" s="971"/>
      <c r="F25" s="971"/>
      <c r="G25" s="971"/>
      <c r="H25" s="971"/>
      <c r="I25" s="972"/>
      <c r="J25" s="100" t="s">
        <v>9</v>
      </c>
      <c r="K25" s="1208" t="s">
        <v>58</v>
      </c>
      <c r="L25" s="1209"/>
      <c r="M25" s="1210"/>
      <c r="N25" s="1208" t="s">
        <v>59</v>
      </c>
      <c r="O25" s="1209"/>
      <c r="P25" s="1209"/>
      <c r="Q25" s="965" t="s">
        <v>60</v>
      </c>
    </row>
    <row r="26" spans="1:24" ht="20.100000000000001" customHeight="1" x14ac:dyDescent="0.25">
      <c r="C26" s="8"/>
      <c r="D26" s="971"/>
      <c r="E26" s="971"/>
      <c r="F26" s="971"/>
      <c r="G26" s="971"/>
      <c r="H26" s="971"/>
      <c r="I26" s="972"/>
      <c r="J26" s="100"/>
      <c r="K26" s="13" t="s">
        <v>61</v>
      </c>
      <c r="L26" s="13" t="s">
        <v>62</v>
      </c>
      <c r="M26" s="13" t="s">
        <v>63</v>
      </c>
      <c r="N26" s="13" t="s">
        <v>61</v>
      </c>
      <c r="O26" s="13" t="s">
        <v>62</v>
      </c>
      <c r="P26" s="13" t="s">
        <v>63</v>
      </c>
      <c r="Q26" s="965"/>
    </row>
    <row r="27" spans="1:24" ht="68.25" customHeight="1" x14ac:dyDescent="0.25">
      <c r="C27" s="16" t="s">
        <v>33</v>
      </c>
      <c r="D27" s="1213" t="s">
        <v>566</v>
      </c>
      <c r="E27" s="1213"/>
      <c r="F27" s="1213"/>
      <c r="G27" s="1213"/>
      <c r="H27" s="1213"/>
      <c r="I27" s="1213"/>
      <c r="J27" s="408" t="s">
        <v>567</v>
      </c>
      <c r="K27" s="409">
        <v>1</v>
      </c>
      <c r="L27" s="34">
        <v>0.9</v>
      </c>
      <c r="M27" s="410">
        <v>0.8</v>
      </c>
      <c r="N27" s="409">
        <v>1.2</v>
      </c>
      <c r="O27" s="409">
        <v>1.3</v>
      </c>
      <c r="P27" s="409">
        <v>1.5</v>
      </c>
      <c r="Q27" s="952">
        <v>1.3</v>
      </c>
      <c r="R27" s="90"/>
    </row>
    <row r="28" spans="1:24" ht="36" customHeight="1" x14ac:dyDescent="0.25">
      <c r="C28" s="61"/>
      <c r="D28" s="970"/>
      <c r="E28" s="970"/>
      <c r="F28" s="970"/>
      <c r="G28" s="970"/>
      <c r="H28" s="970"/>
      <c r="I28" s="970"/>
      <c r="J28" s="970"/>
      <c r="K28" s="91"/>
      <c r="L28" s="92"/>
      <c r="M28" s="91"/>
      <c r="N28" s="91"/>
      <c r="O28" s="93"/>
    </row>
    <row r="29" spans="1:24" ht="47.25" customHeight="1" x14ac:dyDescent="0.25">
      <c r="D29" s="992"/>
      <c r="E29" s="992"/>
      <c r="F29" s="992"/>
      <c r="G29" s="992"/>
      <c r="H29" s="992"/>
      <c r="I29" s="992"/>
      <c r="M29" s="966" t="s">
        <v>568</v>
      </c>
      <c r="N29" s="966"/>
      <c r="O29" s="968" t="e">
        <f>IF(Q27*O16&gt;3,3,Q27*O16)</f>
        <v>#DIV/0!</v>
      </c>
      <c r="P29" s="968"/>
      <c r="Q29" s="968"/>
      <c r="R29" s="68"/>
      <c r="S29" s="95"/>
    </row>
    <row r="30" spans="1:24" ht="14.45" customHeight="1" x14ac:dyDescent="0.25">
      <c r="C30" s="61"/>
      <c r="D30" s="1207"/>
      <c r="E30" s="1207"/>
      <c r="F30" s="1207"/>
      <c r="G30" s="1207"/>
      <c r="H30" s="1207"/>
      <c r="I30" s="1207"/>
      <c r="J30" s="96"/>
      <c r="K30" s="97"/>
      <c r="L30" s="97"/>
      <c r="M30" s="97"/>
      <c r="N30" s="97"/>
      <c r="O30" s="8"/>
      <c r="Q30" s="95"/>
      <c r="R30" s="95"/>
      <c r="S30" s="95"/>
    </row>
    <row r="31" spans="1:24" ht="43.5" customHeight="1" x14ac:dyDescent="0.25">
      <c r="D31" s="310"/>
      <c r="E31" s="98"/>
      <c r="F31" s="98"/>
      <c r="G31" s="98"/>
      <c r="H31" s="98"/>
      <c r="I31" s="98"/>
      <c r="J31" s="98"/>
      <c r="M31" s="966" t="s">
        <v>569</v>
      </c>
      <c r="N31" s="966"/>
      <c r="O31" s="969" t="e">
        <f>IF(O29&lt;=1,"Bajo",IF(O29&lt;=2,"Medio","Alto"))</f>
        <v>#DIV/0!</v>
      </c>
      <c r="P31" s="969"/>
      <c r="Q31" s="969"/>
      <c r="T31" s="1206"/>
      <c r="U31" s="1206"/>
      <c r="V31" s="1206"/>
    </row>
    <row r="32" spans="1:24" ht="24.6" customHeight="1" x14ac:dyDescent="0.25">
      <c r="D32" s="98"/>
      <c r="E32" s="98"/>
      <c r="F32" s="98"/>
      <c r="G32" s="98"/>
      <c r="H32" s="98"/>
      <c r="I32" s="98"/>
      <c r="J32" s="98"/>
      <c r="K32" s="94"/>
      <c r="L32" s="94"/>
      <c r="M32" s="94"/>
      <c r="N32" s="94"/>
      <c r="O32" s="19"/>
      <c r="T32" s="1206"/>
      <c r="U32" s="1206"/>
      <c r="V32" s="1206"/>
    </row>
    <row r="33" spans="11:18" ht="36.6" customHeight="1" x14ac:dyDescent="0.25">
      <c r="M33" s="966"/>
      <c r="N33" s="966"/>
      <c r="O33" s="966"/>
      <c r="P33" s="1211"/>
      <c r="Q33" s="1211"/>
      <c r="R33" s="68"/>
    </row>
    <row r="34" spans="11:18" ht="14.1" customHeight="1" x14ac:dyDescent="0.25">
      <c r="K34" s="96"/>
      <c r="L34" s="96"/>
      <c r="M34" s="96"/>
      <c r="N34" s="96"/>
      <c r="O34" s="8"/>
    </row>
    <row r="35" spans="11:18" ht="35.1" customHeight="1" x14ac:dyDescent="0.25">
      <c r="M35" s="966"/>
      <c r="N35" s="966"/>
      <c r="O35" s="966"/>
      <c r="P35" s="1108"/>
      <c r="Q35" s="1108"/>
    </row>
  </sheetData>
  <sheetProtection algorithmName="SHA-512" hashValue="bp8TlxzWq/ftgsyK9SFhACJTI69DqqkR+YtfYlGyaLxVz3NqfB1o6lPHSqjHPnBan0nqRhBMDwSKK/NsYs+TkA==" saltValue="iyUpbXNu3f1Fpw8zy6g4aA==" spinCount="100000" sheet="1" objects="1" scenarios="1"/>
  <mergeCells count="36">
    <mergeCell ref="O12:Q12"/>
    <mergeCell ref="O13:Q13"/>
    <mergeCell ref="D27:I27"/>
    <mergeCell ref="D12:I12"/>
    <mergeCell ref="D14:Q14"/>
    <mergeCell ref="D21:Q21"/>
    <mergeCell ref="D13:I13"/>
    <mergeCell ref="M18:N19"/>
    <mergeCell ref="O16:Q16"/>
    <mergeCell ref="O18:Q18"/>
    <mergeCell ref="M16:N16"/>
    <mergeCell ref="P35:Q35"/>
    <mergeCell ref="M35:O35"/>
    <mergeCell ref="P33:Q33"/>
    <mergeCell ref="M33:O33"/>
    <mergeCell ref="D22:Q23"/>
    <mergeCell ref="M29:N29"/>
    <mergeCell ref="M31:N31"/>
    <mergeCell ref="O31:Q31"/>
    <mergeCell ref="T31:V32"/>
    <mergeCell ref="D29:I29"/>
    <mergeCell ref="D28:J28"/>
    <mergeCell ref="D30:I30"/>
    <mergeCell ref="D24:O24"/>
    <mergeCell ref="D25:I26"/>
    <mergeCell ref="Q25:Q26"/>
    <mergeCell ref="K25:M25"/>
    <mergeCell ref="N25:P25"/>
    <mergeCell ref="O29:Q29"/>
    <mergeCell ref="O9:Q10"/>
    <mergeCell ref="O7:Q7"/>
    <mergeCell ref="O11:Q11"/>
    <mergeCell ref="D7:I7"/>
    <mergeCell ref="D9:I10"/>
    <mergeCell ref="J9:J10"/>
    <mergeCell ref="D11:I11"/>
  </mergeCells>
  <conditionalFormatting sqref="L13:M13">
    <cfRule type="cellIs" dxfId="100" priority="5" operator="equal">
      <formula>0</formula>
    </cfRule>
  </conditionalFormatting>
  <conditionalFormatting sqref="O18:O19 O31:O32">
    <cfRule type="cellIs" dxfId="99" priority="9" operator="equal">
      <formula>"Bajo"</formula>
    </cfRule>
    <cfRule type="cellIs" dxfId="98" priority="10" operator="equal">
      <formula>"Medio"</formula>
    </cfRule>
    <cfRule type="cellIs" dxfId="97" priority="18" operator="equal">
      <formula>"Alto"</formula>
    </cfRule>
  </conditionalFormatting>
  <conditionalFormatting sqref="P35">
    <cfRule type="cellIs" dxfId="96" priority="6" operator="equal">
      <formula>"Bajo"</formula>
    </cfRule>
    <cfRule type="cellIs" dxfId="95" priority="7" operator="equal">
      <formula>"Medio"</formula>
    </cfRule>
    <cfRule type="cellIs" dxfId="94" priority="8" operator="equal">
      <formula>"Alto"</formula>
    </cfRule>
  </conditionalFormatting>
  <dataValidations count="4">
    <dataValidation type="list" allowBlank="1" showInputMessage="1" showErrorMessage="1" sqref="J7" xr:uid="{B56B3132-68A3-447D-B698-49A70D5E3A23}">
      <formula1>"Indicadores empíricos, Mapas de riesgo de corrimiento de tierras y mapas de erosionabilidad del suelo"</formula1>
    </dataValidation>
    <dataValidation type="list" allowBlank="1" showInputMessage="1" showErrorMessage="1" sqref="O13:Q13" xr:uid="{AF85B3DC-F22A-45A7-9E8A-1483E2DB3DFE}">
      <formula1>"0,3"</formula1>
    </dataValidation>
    <dataValidation type="list" allowBlank="1" showInputMessage="1" showErrorMessage="1" sqref="O11:Q12" xr:uid="{54046A06-EF79-4E0B-9786-A9943D6DCC55}">
      <formula1>"0,1,2,3"</formula1>
    </dataValidation>
    <dataValidation type="list" allowBlank="1" showInputMessage="1" showErrorMessage="1" sqref="Q27" xr:uid="{41C92621-00CB-4278-92B2-56C5FC56B77B}">
      <formula1>"0.8,0.9,1,1.2,1.3,1.5"</formula1>
    </dataValidation>
  </dataValidations>
  <pageMargins left="0.7" right="0.7" top="0.75" bottom="0.75" header="0.3" footer="0.3"/>
  <headerFooter>
    <oddHeader>&amp;C&amp;&amp;"Calibri"&amp;10&amp;K808080 Corporate Use&amp;K808080&amp;1#_x000D_</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10CAC-84F3-4ABC-B1B5-6086E5A55512}">
  <sheetPr>
    <tabColor rgb="FF806000"/>
  </sheetPr>
  <dimension ref="A1:BI80"/>
  <sheetViews>
    <sheetView zoomScale="70" zoomScaleNormal="70" workbookViewId="0"/>
  </sheetViews>
  <sheetFormatPr baseColWidth="10" defaultColWidth="9.140625" defaultRowHeight="15" x14ac:dyDescent="0.25"/>
  <cols>
    <col min="1" max="1" width="39.140625" style="40" customWidth="1"/>
    <col min="2" max="2" width="10.140625" style="40" customWidth="1"/>
    <col min="3" max="3" width="34.85546875" style="40" customWidth="1"/>
    <col min="4" max="4" width="14.140625" style="40" customWidth="1"/>
    <col min="5" max="5" width="58.7109375" style="40" customWidth="1"/>
    <col min="6" max="6" width="1.5703125" style="40" customWidth="1"/>
    <col min="7" max="7" width="39.140625" style="40" customWidth="1"/>
    <col min="8" max="8" width="38.140625" style="40" customWidth="1"/>
    <col min="9" max="9" width="38" style="40" customWidth="1"/>
    <col min="10" max="10" width="36.28515625" style="40" customWidth="1"/>
    <col min="11" max="11" width="31.140625" style="40" customWidth="1"/>
    <col min="12" max="12" width="24.85546875" style="40" customWidth="1"/>
    <col min="13" max="13" width="21.140625" style="40" customWidth="1"/>
    <col min="14" max="14" width="6.140625" style="40" customWidth="1"/>
    <col min="15" max="15" width="33.140625" style="40" customWidth="1"/>
    <col min="16" max="16" width="36.5703125" style="40" customWidth="1"/>
    <col min="17" max="17" width="40.85546875" style="40" customWidth="1"/>
    <col min="18" max="18" width="32" style="40" customWidth="1"/>
    <col min="19" max="19" width="27.85546875" style="40" customWidth="1"/>
    <col min="20" max="20" width="26.140625" style="40" customWidth="1"/>
    <col min="21" max="21" width="2.5703125" style="40" customWidth="1"/>
    <col min="22" max="22" width="1.7109375" style="40" customWidth="1"/>
    <col min="23" max="23" width="22.85546875" style="40" customWidth="1"/>
    <col min="24" max="24" width="15.5703125" style="40" customWidth="1"/>
    <col min="25" max="25" width="30" style="40" customWidth="1"/>
    <col min="26" max="26" width="40.140625" style="40" customWidth="1"/>
    <col min="27" max="27" width="2.28515625" style="40" customWidth="1"/>
    <col min="28" max="28" width="34.5703125" style="40" customWidth="1"/>
    <col min="29" max="29" width="44.42578125" style="40" customWidth="1"/>
    <col min="30" max="31" width="36.42578125" style="40" customWidth="1"/>
    <col min="32" max="32" width="36" style="40" customWidth="1"/>
    <col min="33" max="33" width="25.7109375" style="165" customWidth="1"/>
    <col min="34" max="34" width="33.7109375" style="40" customWidth="1"/>
    <col min="35" max="35" width="40.28515625" style="40" customWidth="1"/>
    <col min="36" max="36" width="38.85546875" style="40" customWidth="1"/>
    <col min="37" max="37" width="1.28515625" style="40" customWidth="1"/>
    <col min="38" max="38" width="18.140625" style="40" customWidth="1"/>
    <col min="39" max="39" width="17.7109375" style="40" customWidth="1"/>
    <col min="40" max="40" width="2.5703125" style="200" customWidth="1"/>
    <col min="41" max="41" width="20.7109375" style="632" customWidth="1"/>
    <col min="42" max="42" width="17.7109375" style="632" customWidth="1"/>
    <col min="43" max="43" width="67.7109375" style="88" customWidth="1"/>
    <col min="44" max="44" width="47.5703125" style="88" customWidth="1"/>
    <col min="45" max="45" width="40.5703125" style="88" customWidth="1"/>
    <col min="46" max="47" width="39.140625" style="88" customWidth="1"/>
    <col min="48" max="49" width="19.140625" style="88" customWidth="1"/>
    <col min="50" max="50" width="1.7109375" style="88" customWidth="1"/>
    <col min="51" max="51" width="39.28515625" style="88" customWidth="1"/>
    <col min="52" max="54" width="32.28515625" style="88" customWidth="1"/>
    <col min="55" max="55" width="27" style="88" customWidth="1"/>
    <col min="56" max="56" width="1.85546875" style="88" customWidth="1"/>
    <col min="57" max="57" width="18.5703125" style="88" customWidth="1"/>
    <col min="58" max="58" width="16.85546875" style="88" customWidth="1"/>
    <col min="59" max="60" width="9.140625" style="88"/>
    <col min="61" max="16384" width="9.140625" style="40"/>
  </cols>
  <sheetData>
    <row r="1" spans="1:61" x14ac:dyDescent="0.25">
      <c r="AO1" s="266"/>
      <c r="AP1" s="266"/>
    </row>
    <row r="2" spans="1:61" ht="33" customHeight="1" x14ac:dyDescent="0.3">
      <c r="A2" s="44"/>
      <c r="B2" s="44"/>
      <c r="C2" s="101" t="s">
        <v>570</v>
      </c>
      <c r="D2" s="101"/>
      <c r="E2" s="101"/>
      <c r="F2" s="101"/>
      <c r="G2" s="101"/>
      <c r="H2" s="101"/>
      <c r="U2" s="88"/>
      <c r="AO2" s="266"/>
      <c r="AP2" s="266"/>
    </row>
    <row r="3" spans="1:61" ht="41.45" customHeight="1" thickBot="1" x14ac:dyDescent="0.5">
      <c r="A3" s="44"/>
      <c r="B3" s="44"/>
      <c r="C3" s="464" t="s">
        <v>95</v>
      </c>
      <c r="D3" s="46"/>
      <c r="E3" s="166"/>
      <c r="F3" s="166"/>
      <c r="G3" s="167"/>
      <c r="H3" s="47"/>
      <c r="I3" s="47"/>
      <c r="J3" s="47"/>
      <c r="K3" s="47"/>
      <c r="L3" s="47"/>
      <c r="M3" s="47"/>
      <c r="N3" s="47"/>
      <c r="O3" s="47"/>
      <c r="P3" s="47"/>
      <c r="Q3" s="47"/>
      <c r="R3" s="47"/>
      <c r="S3" s="47"/>
      <c r="T3" s="47"/>
      <c r="U3" s="47"/>
      <c r="AB3" s="88"/>
      <c r="AC3" s="88"/>
      <c r="AD3" s="88"/>
      <c r="AE3" s="88"/>
      <c r="AF3" s="88"/>
      <c r="AG3" s="351"/>
      <c r="AH3" s="88"/>
      <c r="AI3" s="88"/>
      <c r="AJ3" s="88"/>
      <c r="AK3" s="88"/>
      <c r="AL3" s="88"/>
      <c r="AM3" s="88"/>
      <c r="AN3" s="266"/>
      <c r="AO3" s="266"/>
      <c r="AP3" s="266"/>
    </row>
    <row r="4" spans="1:61" ht="18.600000000000001" customHeight="1" x14ac:dyDescent="0.3">
      <c r="A4" s="44"/>
      <c r="B4" s="44"/>
      <c r="C4" s="168"/>
      <c r="D4" s="168"/>
      <c r="AB4" s="88"/>
      <c r="AC4" s="88"/>
      <c r="AD4" s="88"/>
      <c r="AE4" s="88"/>
      <c r="AF4" s="88"/>
      <c r="AG4" s="351"/>
      <c r="AH4" s="88"/>
      <c r="AI4" s="88"/>
      <c r="AJ4" s="88"/>
      <c r="AK4" s="88"/>
      <c r="AL4" s="88"/>
      <c r="AM4" s="88"/>
      <c r="AN4" s="266"/>
      <c r="AO4" s="266"/>
      <c r="AP4" s="266"/>
    </row>
    <row r="5" spans="1:61" ht="48.6" customHeight="1" x14ac:dyDescent="0.25">
      <c r="A5" s="1055"/>
      <c r="B5" s="171"/>
      <c r="C5" s="15" t="s">
        <v>571</v>
      </c>
      <c r="D5" s="15"/>
      <c r="E5" s="8"/>
      <c r="G5" s="51"/>
      <c r="V5" s="346"/>
      <c r="X5" s="172"/>
      <c r="Y5" s="172"/>
      <c r="Z5" s="172"/>
      <c r="AA5" s="172"/>
      <c r="AB5" s="662"/>
      <c r="AC5" s="88"/>
      <c r="AD5" s="88"/>
      <c r="AE5" s="88"/>
      <c r="AF5" s="88"/>
      <c r="AG5" s="351"/>
      <c r="AH5" s="88"/>
      <c r="AI5" s="88"/>
      <c r="AJ5" s="88"/>
      <c r="AK5" s="88"/>
      <c r="AL5" s="88"/>
      <c r="AM5" s="346"/>
      <c r="AN5" s="630"/>
      <c r="AO5" s="630"/>
      <c r="AP5" s="630"/>
    </row>
    <row r="6" spans="1:61" ht="19.5" customHeight="1" x14ac:dyDescent="0.3">
      <c r="A6" s="1055"/>
      <c r="B6" s="64"/>
      <c r="C6" s="558" t="s">
        <v>97</v>
      </c>
      <c r="D6" s="558"/>
      <c r="E6" s="558"/>
      <c r="F6" s="66"/>
      <c r="G6" s="1033" t="s">
        <v>572</v>
      </c>
      <c r="H6" s="1033"/>
      <c r="I6" s="1033"/>
      <c r="J6" s="1033"/>
      <c r="K6" s="1033"/>
      <c r="L6" s="186"/>
      <c r="M6" s="187"/>
      <c r="O6" s="187" t="s">
        <v>573</v>
      </c>
      <c r="P6" s="187"/>
      <c r="Q6" s="187"/>
      <c r="R6" s="187"/>
      <c r="S6" s="1018" t="s">
        <v>574</v>
      </c>
      <c r="T6" s="1018"/>
      <c r="U6" s="130"/>
      <c r="W6" s="563"/>
      <c r="AB6" s="1137"/>
      <c r="AC6" s="1137"/>
      <c r="AD6" s="1137"/>
      <c r="AE6" s="1137"/>
      <c r="AF6" s="1137"/>
      <c r="AG6" s="1137"/>
      <c r="AH6" s="1041"/>
      <c r="AI6" s="1041"/>
      <c r="AJ6" s="1041"/>
      <c r="AK6" s="356"/>
      <c r="AL6" s="1042"/>
      <c r="AM6" s="1042"/>
      <c r="AN6" s="357"/>
      <c r="AO6" s="631"/>
      <c r="AR6" s="1137"/>
      <c r="AS6" s="1137"/>
      <c r="AT6" s="1137"/>
      <c r="AU6" s="1137"/>
      <c r="AV6" s="1137"/>
      <c r="AW6" s="354"/>
      <c r="AX6" s="355"/>
      <c r="AY6" s="355"/>
      <c r="AZ6" s="356"/>
      <c r="BA6" s="356"/>
      <c r="BB6" s="356"/>
      <c r="BC6" s="356"/>
      <c r="BD6" s="356"/>
      <c r="BE6" s="1042"/>
      <c r="BF6" s="1042"/>
    </row>
    <row r="7" spans="1:61" ht="19.5" customHeight="1" x14ac:dyDescent="0.25">
      <c r="A7" s="1055"/>
      <c r="B7" s="64"/>
      <c r="C7" s="599"/>
      <c r="D7" s="599"/>
      <c r="E7" s="185">
        <f>IF(D11="N/A",1,0)</f>
        <v>0</v>
      </c>
      <c r="F7" s="66"/>
      <c r="G7" s="402" t="s">
        <v>109</v>
      </c>
      <c r="H7" s="402"/>
      <c r="I7" s="402"/>
      <c r="J7" s="402"/>
      <c r="K7" s="402"/>
      <c r="L7" s="467"/>
      <c r="M7" s="130"/>
      <c r="O7" s="402" t="s">
        <v>109</v>
      </c>
      <c r="P7" s="402"/>
      <c r="Q7" s="402"/>
      <c r="R7" s="402"/>
      <c r="S7" s="1018"/>
      <c r="T7" s="1018"/>
      <c r="U7" s="130"/>
      <c r="AB7" s="1058"/>
      <c r="AC7" s="1058"/>
      <c r="AD7" s="1058"/>
      <c r="AE7" s="1058"/>
      <c r="AF7" s="1058"/>
      <c r="AG7" s="1058"/>
      <c r="AH7" s="1058"/>
      <c r="AI7" s="1058"/>
      <c r="AJ7" s="1058"/>
      <c r="AK7" s="356"/>
      <c r="AL7" s="1042"/>
      <c r="AM7" s="1042"/>
      <c r="AN7" s="357"/>
      <c r="AO7" s="357"/>
      <c r="AP7" s="357"/>
      <c r="AR7" s="1058"/>
      <c r="AS7" s="1058"/>
      <c r="AT7" s="1058"/>
      <c r="AU7" s="1058"/>
      <c r="AV7" s="1058"/>
      <c r="AW7" s="1058"/>
      <c r="AX7" s="355"/>
      <c r="AY7" s="1058"/>
      <c r="AZ7" s="1058"/>
      <c r="BA7" s="1058"/>
      <c r="BB7" s="1058"/>
      <c r="BC7" s="1058"/>
      <c r="BD7" s="356"/>
      <c r="BE7" s="1042"/>
      <c r="BF7" s="1042"/>
    </row>
    <row r="8" spans="1:61" ht="21.6" customHeight="1" x14ac:dyDescent="0.25">
      <c r="A8" s="1055"/>
      <c r="B8" s="64"/>
      <c r="C8" s="8"/>
      <c r="D8" s="8"/>
      <c r="E8" s="17"/>
      <c r="G8" s="126" t="s">
        <v>110</v>
      </c>
      <c r="H8" s="126" t="s">
        <v>111</v>
      </c>
      <c r="I8" s="126" t="s">
        <v>112</v>
      </c>
      <c r="J8" s="126" t="s">
        <v>113</v>
      </c>
      <c r="K8" s="126" t="s">
        <v>114</v>
      </c>
      <c r="L8" s="189"/>
      <c r="M8" s="189"/>
      <c r="N8" s="126"/>
      <c r="O8" s="126" t="s">
        <v>115</v>
      </c>
      <c r="P8" s="126" t="s">
        <v>116</v>
      </c>
      <c r="Q8" s="126" t="s">
        <v>117</v>
      </c>
      <c r="R8" s="126" t="s">
        <v>118</v>
      </c>
      <c r="S8" s="126"/>
      <c r="T8" s="8"/>
      <c r="U8" s="8"/>
      <c r="AB8" s="358"/>
      <c r="AC8" s="358"/>
      <c r="AD8" s="358"/>
      <c r="AE8" s="358"/>
      <c r="AF8" s="359"/>
      <c r="AG8" s="359"/>
      <c r="AH8" s="358"/>
      <c r="AI8" s="358"/>
      <c r="AJ8" s="358"/>
      <c r="AK8" s="358"/>
      <c r="AL8"/>
      <c r="AM8"/>
      <c r="AN8" s="633"/>
      <c r="AO8" s="633"/>
      <c r="AP8" s="633"/>
      <c r="AR8" s="358"/>
      <c r="AS8" s="358"/>
      <c r="AT8" s="358"/>
      <c r="AU8" s="358"/>
      <c r="AV8" s="359"/>
      <c r="AW8" s="359"/>
      <c r="AX8" s="359"/>
      <c r="AY8" s="358"/>
      <c r="AZ8" s="358"/>
      <c r="BA8" s="358"/>
      <c r="BB8" s="358"/>
      <c r="BC8" s="358"/>
      <c r="BD8" s="358"/>
      <c r="BE8"/>
      <c r="BF8"/>
    </row>
    <row r="9" spans="1:61" ht="81" customHeight="1" x14ac:dyDescent="0.25">
      <c r="A9" s="1056"/>
      <c r="B9" s="64"/>
      <c r="C9" s="557" t="s">
        <v>133</v>
      </c>
      <c r="D9" s="333"/>
      <c r="E9" s="559"/>
      <c r="F9" s="173"/>
      <c r="G9" s="472" t="s">
        <v>575</v>
      </c>
      <c r="H9" s="472" t="s">
        <v>576</v>
      </c>
      <c r="I9" s="472" t="s">
        <v>577</v>
      </c>
      <c r="J9" s="472" t="s">
        <v>578</v>
      </c>
      <c r="K9" s="472" t="s">
        <v>579</v>
      </c>
      <c r="L9" s="470" t="s">
        <v>138</v>
      </c>
      <c r="M9" s="471" t="s">
        <v>139</v>
      </c>
      <c r="N9" s="189"/>
      <c r="O9" s="475" t="s">
        <v>140</v>
      </c>
      <c r="P9" s="473" t="s">
        <v>580</v>
      </c>
      <c r="Q9" s="474" t="s">
        <v>581</v>
      </c>
      <c r="R9" s="472" t="s">
        <v>143</v>
      </c>
      <c r="S9" s="480" t="s">
        <v>144</v>
      </c>
      <c r="T9" s="651" t="s">
        <v>145</v>
      </c>
      <c r="U9" s="629"/>
      <c r="V9" s="628" t="s">
        <v>145</v>
      </c>
      <c r="X9" s="1138"/>
      <c r="Y9" s="1138"/>
      <c r="Z9" s="1138"/>
      <c r="AA9" s="1138"/>
      <c r="AB9" s="593"/>
      <c r="AC9" s="634"/>
      <c r="AD9" s="634"/>
      <c r="AE9" s="634"/>
      <c r="AF9" s="634"/>
      <c r="AG9" s="635"/>
      <c r="AH9" s="635"/>
      <c r="AI9" s="634"/>
      <c r="AJ9" s="634"/>
      <c r="AK9" s="634"/>
      <c r="AL9" s="364"/>
      <c r="AM9" s="636"/>
      <c r="AN9" s="636"/>
      <c r="AO9" s="365"/>
      <c r="AP9" s="1138"/>
      <c r="AQ9" s="1138"/>
      <c r="AR9" s="1138"/>
      <c r="AS9" s="634"/>
      <c r="AT9" s="362"/>
      <c r="AU9" s="362"/>
      <c r="AV9" s="362"/>
      <c r="AW9" s="635"/>
      <c r="AX9" s="635"/>
      <c r="AY9" s="359"/>
      <c r="AZ9" s="634"/>
      <c r="BA9" s="634"/>
      <c r="BB9" s="634"/>
      <c r="BC9" s="634"/>
      <c r="BD9" s="362"/>
      <c r="BE9" s="364"/>
      <c r="BF9" s="636"/>
      <c r="BG9" s="636"/>
      <c r="BI9" s="88"/>
    </row>
    <row r="10" spans="1:61" ht="65.45" customHeight="1" x14ac:dyDescent="0.25">
      <c r="A10" s="1056"/>
      <c r="B10" s="64"/>
      <c r="C10" s="566" t="s">
        <v>156</v>
      </c>
      <c r="D10" s="567" t="s">
        <v>157</v>
      </c>
      <c r="E10" s="623" t="s">
        <v>158</v>
      </c>
      <c r="F10" s="173"/>
      <c r="G10" s="192" t="s">
        <v>159</v>
      </c>
      <c r="H10" s="192" t="s">
        <v>160</v>
      </c>
      <c r="I10" s="196" t="s">
        <v>582</v>
      </c>
      <c r="J10" s="192" t="s">
        <v>160</v>
      </c>
      <c r="K10" s="192" t="s">
        <v>160</v>
      </c>
      <c r="L10" s="654" t="s">
        <v>162</v>
      </c>
      <c r="M10" s="656" t="s">
        <v>163</v>
      </c>
      <c r="N10" s="195"/>
      <c r="O10" s="617" t="s">
        <v>164</v>
      </c>
      <c r="P10" s="401" t="s">
        <v>518</v>
      </c>
      <c r="Q10" s="401" t="s">
        <v>518</v>
      </c>
      <c r="R10" s="618" t="s">
        <v>518</v>
      </c>
      <c r="S10" s="337" t="s">
        <v>167</v>
      </c>
      <c r="T10" s="652" t="s">
        <v>163</v>
      </c>
      <c r="U10" s="189"/>
      <c r="V10" s="388" t="s">
        <v>163</v>
      </c>
      <c r="X10" s="1137"/>
      <c r="Y10" s="1137"/>
      <c r="Z10" s="1182"/>
      <c r="AA10" s="1182"/>
      <c r="AB10" s="593"/>
      <c r="AC10" s="366"/>
      <c r="AD10" s="663"/>
      <c r="AE10" s="663"/>
      <c r="AF10" s="663"/>
      <c r="AG10" s="366"/>
      <c r="AH10" s="366"/>
      <c r="AI10" s="367"/>
      <c r="AJ10" s="367"/>
      <c r="AK10" s="367"/>
      <c r="AL10" s="370"/>
      <c r="AM10" s="366"/>
      <c r="AN10" s="366"/>
      <c r="AO10" s="366"/>
      <c r="AP10" s="1141"/>
      <c r="AQ10" s="1141"/>
      <c r="AR10" s="638"/>
      <c r="AS10" s="366"/>
      <c r="AT10" s="366"/>
      <c r="AU10" s="366"/>
      <c r="AV10" s="367"/>
      <c r="AW10" s="366"/>
      <c r="AX10" s="366"/>
      <c r="AY10" s="368"/>
      <c r="AZ10" s="367"/>
      <c r="BA10" s="367"/>
      <c r="BB10" s="367"/>
      <c r="BC10" s="367"/>
      <c r="BD10" s="367"/>
      <c r="BE10" s="370"/>
      <c r="BF10" s="366"/>
      <c r="BG10" s="366"/>
      <c r="BI10" s="88"/>
    </row>
    <row r="11" spans="1:61" ht="117.95" customHeight="1" x14ac:dyDescent="0.25">
      <c r="A11" s="1057"/>
      <c r="B11" s="52"/>
      <c r="C11" s="560" t="s">
        <v>393</v>
      </c>
      <c r="D11" s="852" t="s">
        <v>172</v>
      </c>
      <c r="E11" s="680" t="s">
        <v>583</v>
      </c>
      <c r="F11" s="681"/>
      <c r="G11" s="177"/>
      <c r="H11" s="177" t="s">
        <v>174</v>
      </c>
      <c r="I11" s="177"/>
      <c r="J11" s="177"/>
      <c r="K11" s="177"/>
      <c r="L11" s="429" t="e">
        <f>IF(D11="N/A", "N/A",IF(E11="N/A","N/A",AVERAGE(G11,I11,J11,K11)))</f>
        <v>#DIV/0!</v>
      </c>
      <c r="M11" s="202" t="e">
        <f t="shared" ref="M11:M18" si="0">IF(L11="N/A","N/A",IF(L11&lt;=1,"Bajo",IF(L11&lt;=2,"Medio","Alto")))</f>
        <v>#DIV/0!</v>
      </c>
      <c r="N11" s="121"/>
      <c r="O11" s="177"/>
      <c r="P11" s="177"/>
      <c r="Q11" s="177"/>
      <c r="R11" s="177" t="s">
        <v>174</v>
      </c>
      <c r="S11" s="650" t="e">
        <f>IF(D11="N/A", "N/A",IF(E11="N/A","N/A",L11-L11*(AVERAGE(O11:Q11)/3)))</f>
        <v>#DIV/0!</v>
      </c>
      <c r="T11" s="202" t="e">
        <f t="shared" ref="T11:T18" si="1">IF(S11="N/A","N/A",IF(S11&lt;=1,"Bajo",IF(S11&lt;=2,"Medio","Alto")))</f>
        <v>#DIV/0!</v>
      </c>
      <c r="U11" s="653"/>
      <c r="V11" s="135"/>
      <c r="X11" s="1183"/>
      <c r="Y11" s="1183"/>
      <c r="Z11" s="1152"/>
      <c r="AA11" s="1152"/>
      <c r="AB11" s="96"/>
      <c r="AC11" s="349"/>
      <c r="AD11" s="85"/>
      <c r="AE11" s="85"/>
      <c r="AF11" s="85"/>
      <c r="AG11" s="373"/>
      <c r="AH11" s="374"/>
      <c r="AI11" s="85"/>
      <c r="AJ11" s="85"/>
      <c r="AK11" s="85"/>
      <c r="AL11" s="376"/>
      <c r="AM11" s="377"/>
      <c r="AN11" s="374"/>
      <c r="AO11" s="664"/>
      <c r="AP11" s="1144"/>
      <c r="AQ11" s="1144"/>
      <c r="AR11" s="22"/>
      <c r="AS11" s="349"/>
      <c r="AT11" s="85"/>
      <c r="AU11" s="85"/>
      <c r="AV11" s="85"/>
      <c r="AW11" s="373"/>
      <c r="AX11" s="374"/>
      <c r="AY11" s="375"/>
      <c r="AZ11" s="85"/>
      <c r="BA11" s="85"/>
      <c r="BB11" s="85"/>
      <c r="BC11" s="85"/>
      <c r="BD11" s="85"/>
      <c r="BE11" s="376"/>
      <c r="BF11" s="377"/>
      <c r="BG11" s="374"/>
      <c r="BI11" s="88"/>
    </row>
    <row r="12" spans="1:61" ht="99.95" customHeight="1" x14ac:dyDescent="0.25">
      <c r="A12" s="1057"/>
      <c r="B12" s="60"/>
      <c r="C12" s="560" t="s">
        <v>521</v>
      </c>
      <c r="D12" s="852" t="s">
        <v>172</v>
      </c>
      <c r="E12" s="657" t="s">
        <v>584</v>
      </c>
      <c r="F12" s="682"/>
      <c r="G12" s="177"/>
      <c r="H12" s="177" t="s">
        <v>174</v>
      </c>
      <c r="I12" s="177"/>
      <c r="J12" s="177"/>
      <c r="K12" s="177"/>
      <c r="L12" s="429" t="e">
        <f>IF(D12="N/A", "N/A",IF(E12="N/A","N/A",AVERAGE(G12,I12,J12,K12)))</f>
        <v>#DIV/0!</v>
      </c>
      <c r="M12" s="202" t="e">
        <f t="shared" si="0"/>
        <v>#DIV/0!</v>
      </c>
      <c r="N12" s="125"/>
      <c r="O12" s="177"/>
      <c r="P12" s="177"/>
      <c r="Q12" s="177"/>
      <c r="R12" s="177" t="s">
        <v>174</v>
      </c>
      <c r="S12" s="650" t="e">
        <f>IF(D12="N/A", "N/A",IF(E12="N/A","N/A",L12-L12*(AVERAGE(O12:Q12)/3)))</f>
        <v>#DIV/0!</v>
      </c>
      <c r="T12" s="202" t="e">
        <f t="shared" si="1"/>
        <v>#DIV/0!</v>
      </c>
      <c r="U12" s="653"/>
      <c r="V12" s="135"/>
      <c r="X12" s="1183"/>
      <c r="Y12" s="1183"/>
      <c r="Z12" s="1184"/>
      <c r="AA12" s="1184"/>
      <c r="AC12" s="349"/>
      <c r="AD12" s="85"/>
      <c r="AE12" s="85"/>
      <c r="AF12" s="85"/>
      <c r="AG12" s="373"/>
      <c r="AH12" s="374"/>
      <c r="AI12" s="85"/>
      <c r="AJ12" s="85"/>
      <c r="AK12" s="85"/>
      <c r="AL12" s="85"/>
      <c r="AM12" s="377"/>
      <c r="AN12" s="374"/>
      <c r="AO12" s="664"/>
      <c r="AP12" s="1144"/>
      <c r="AQ12" s="1144"/>
      <c r="AR12" s="393"/>
      <c r="AS12" s="349"/>
      <c r="AT12" s="85"/>
      <c r="AU12" s="85"/>
      <c r="AV12" s="85"/>
      <c r="AW12" s="373"/>
      <c r="AX12" s="374"/>
      <c r="AY12" s="262"/>
      <c r="AZ12" s="85"/>
      <c r="BA12" s="85"/>
      <c r="BB12" s="85"/>
      <c r="BC12" s="85"/>
      <c r="BD12" s="85"/>
      <c r="BE12" s="85"/>
      <c r="BF12" s="377"/>
      <c r="BG12" s="374"/>
      <c r="BI12" s="88"/>
    </row>
    <row r="13" spans="1:61" ht="99.95" customHeight="1" x14ac:dyDescent="0.25">
      <c r="A13" s="52"/>
      <c r="B13" s="81"/>
      <c r="C13" s="560" t="s">
        <v>181</v>
      </c>
      <c r="D13" s="852" t="s">
        <v>172</v>
      </c>
      <c r="E13" s="657" t="s">
        <v>585</v>
      </c>
      <c r="F13" s="683"/>
      <c r="G13" s="177"/>
      <c r="H13" s="177"/>
      <c r="I13" s="177"/>
      <c r="J13" s="177" t="s">
        <v>174</v>
      </c>
      <c r="K13" s="177"/>
      <c r="L13" s="429" t="e">
        <f>IF(D13="N/A", "N/A",IF(E13="N/A","N/A",AVERAGE(G13:I13,K13)))</f>
        <v>#DIV/0!</v>
      </c>
      <c r="M13" s="202" t="e">
        <f t="shared" si="0"/>
        <v>#DIV/0!</v>
      </c>
      <c r="N13" s="125"/>
      <c r="O13" s="177"/>
      <c r="P13" s="177"/>
      <c r="Q13" s="177"/>
      <c r="R13" s="177"/>
      <c r="S13" s="650" t="e">
        <f>IF(D13="N/A", "N/A",IF(E13="N/A","N/A",L13-L13*(AVERAGE(O13:R13)/3)))</f>
        <v>#DIV/0!</v>
      </c>
      <c r="T13" s="202" t="e">
        <f t="shared" si="1"/>
        <v>#DIV/0!</v>
      </c>
      <c r="U13" s="653"/>
      <c r="V13" s="135"/>
      <c r="X13" s="1183"/>
      <c r="Y13" s="1183"/>
      <c r="Z13" s="1152"/>
      <c r="AA13" s="1152"/>
      <c r="AC13" s="349"/>
      <c r="AD13" s="85"/>
      <c r="AE13" s="85"/>
      <c r="AF13" s="85"/>
      <c r="AG13" s="373"/>
      <c r="AH13" s="374"/>
      <c r="AI13" s="85"/>
      <c r="AJ13" s="85"/>
      <c r="AK13" s="85"/>
      <c r="AL13" s="85"/>
      <c r="AM13" s="377"/>
      <c r="AN13" s="374"/>
      <c r="AO13" s="664"/>
      <c r="AP13" s="1144"/>
      <c r="AQ13" s="1144"/>
      <c r="AR13" s="22"/>
      <c r="AS13" s="349"/>
      <c r="AT13" s="85"/>
      <c r="AU13" s="85"/>
      <c r="AV13" s="85"/>
      <c r="AW13" s="373"/>
      <c r="AX13" s="374"/>
      <c r="AY13" s="262"/>
      <c r="AZ13" s="85"/>
      <c r="BA13" s="85"/>
      <c r="BB13" s="85"/>
      <c r="BC13" s="85"/>
      <c r="BD13" s="85"/>
      <c r="BE13" s="85"/>
      <c r="BF13" s="377"/>
      <c r="BG13" s="374"/>
      <c r="BI13" s="88"/>
    </row>
    <row r="14" spans="1:61" ht="99.95" customHeight="1" x14ac:dyDescent="0.25">
      <c r="A14" s="69"/>
      <c r="B14" s="81"/>
      <c r="C14" s="560" t="s">
        <v>185</v>
      </c>
      <c r="D14" s="852" t="s">
        <v>172</v>
      </c>
      <c r="E14" s="657" t="s">
        <v>586</v>
      </c>
      <c r="F14" s="682"/>
      <c r="G14" s="177"/>
      <c r="H14" s="177" t="s">
        <v>174</v>
      </c>
      <c r="I14" s="177" t="s">
        <v>174</v>
      </c>
      <c r="J14" s="177" t="s">
        <v>174</v>
      </c>
      <c r="K14" s="177"/>
      <c r="L14" s="429" t="e">
        <f>IF(D14="N/A","N/A",IF(E14="N/A","N/A",AVERAGE(G14,K14)))</f>
        <v>#DIV/0!</v>
      </c>
      <c r="M14" s="202" t="e">
        <f t="shared" si="0"/>
        <v>#DIV/0!</v>
      </c>
      <c r="N14" s="125"/>
      <c r="O14" s="177"/>
      <c r="P14" s="177"/>
      <c r="Q14" s="177"/>
      <c r="R14" s="177"/>
      <c r="S14" s="650" t="e">
        <f>IF(D14="N/A", "N/A",IF(E14="N/A","N/A",L14-L14*(AVERAGE(O14:R14)/3)))</f>
        <v>#DIV/0!</v>
      </c>
      <c r="T14" s="202" t="e">
        <f t="shared" si="1"/>
        <v>#DIV/0!</v>
      </c>
      <c r="U14" s="653"/>
      <c r="V14" s="135"/>
      <c r="X14" s="1183"/>
      <c r="Y14" s="1183"/>
      <c r="Z14" s="1152"/>
      <c r="AA14" s="1152"/>
      <c r="AC14" s="349"/>
      <c r="AD14" s="85"/>
      <c r="AE14" s="85"/>
      <c r="AF14" s="85"/>
      <c r="AG14" s="373"/>
      <c r="AH14" s="374"/>
      <c r="AI14" s="85"/>
      <c r="AJ14" s="85"/>
      <c r="AK14" s="85"/>
      <c r="AL14" s="85"/>
      <c r="AM14" s="377"/>
      <c r="AN14" s="374"/>
      <c r="AO14" s="664"/>
      <c r="AP14" s="1144"/>
      <c r="AQ14" s="1144"/>
      <c r="AR14" s="393"/>
      <c r="AS14" s="349"/>
      <c r="AT14" s="85"/>
      <c r="AU14" s="85"/>
      <c r="AV14" s="85"/>
      <c r="AW14" s="373"/>
      <c r="AX14" s="374"/>
      <c r="AY14" s="262"/>
      <c r="AZ14" s="85"/>
      <c r="BA14" s="85"/>
      <c r="BB14" s="85"/>
      <c r="BC14" s="85"/>
      <c r="BD14" s="85"/>
      <c r="BE14" s="85"/>
      <c r="BF14" s="377"/>
      <c r="BG14" s="374"/>
      <c r="BI14" s="88"/>
    </row>
    <row r="15" spans="1:61" ht="99.95" customHeight="1" x14ac:dyDescent="0.25">
      <c r="A15" s="181"/>
      <c r="B15" s="79"/>
      <c r="C15" s="560" t="s">
        <v>188</v>
      </c>
      <c r="D15" s="852" t="s">
        <v>172</v>
      </c>
      <c r="E15" s="657" t="s">
        <v>587</v>
      </c>
      <c r="F15" s="682"/>
      <c r="G15" s="177"/>
      <c r="H15" s="177" t="s">
        <v>174</v>
      </c>
      <c r="I15" s="177"/>
      <c r="J15" s="177"/>
      <c r="K15" s="177"/>
      <c r="L15" s="429" t="e">
        <f>IF(D15="N/A", "N/A",IF(E15="N/A","N/A",AVERAGE(G15,I15:K15)))</f>
        <v>#DIV/0!</v>
      </c>
      <c r="M15" s="202" t="e">
        <f t="shared" si="0"/>
        <v>#DIV/0!</v>
      </c>
      <c r="N15" s="125"/>
      <c r="O15" s="177"/>
      <c r="P15" s="177"/>
      <c r="Q15" s="177"/>
      <c r="R15" s="177"/>
      <c r="S15" s="650" t="e">
        <f>IF(D15="N/A", "N/A",IF(E15="N/A","N/A",L15-L15*(AVERAGE(O15:R15)/3)))</f>
        <v>#DIV/0!</v>
      </c>
      <c r="T15" s="202" t="e">
        <f t="shared" si="1"/>
        <v>#DIV/0!</v>
      </c>
      <c r="U15" s="653"/>
      <c r="V15" s="135"/>
      <c r="X15" s="1183"/>
      <c r="Y15" s="1183"/>
      <c r="Z15" s="1152"/>
      <c r="AA15" s="1152"/>
      <c r="AC15" s="349"/>
      <c r="AD15" s="85"/>
      <c r="AE15" s="85"/>
      <c r="AF15" s="85"/>
      <c r="AG15" s="373"/>
      <c r="AH15" s="374"/>
      <c r="AI15" s="85"/>
      <c r="AJ15" s="85"/>
      <c r="AK15" s="85"/>
      <c r="AL15" s="85"/>
      <c r="AM15" s="377"/>
      <c r="AN15" s="374"/>
      <c r="AO15" s="664"/>
      <c r="AP15" s="1144"/>
      <c r="AQ15" s="1144"/>
      <c r="AR15" s="393"/>
      <c r="AS15" s="349"/>
      <c r="AT15" s="85"/>
      <c r="AU15" s="85"/>
      <c r="AV15" s="85"/>
      <c r="AW15" s="373"/>
      <c r="AX15" s="374"/>
      <c r="AY15" s="262"/>
      <c r="AZ15" s="85"/>
      <c r="BA15" s="85"/>
      <c r="BB15" s="85"/>
      <c r="BC15" s="85"/>
      <c r="BD15" s="85"/>
      <c r="BE15" s="85"/>
      <c r="BF15" s="377"/>
      <c r="BG15" s="374"/>
      <c r="BI15" s="88"/>
    </row>
    <row r="16" spans="1:61" ht="99.95" customHeight="1" x14ac:dyDescent="0.25">
      <c r="A16" s="182"/>
      <c r="B16" s="79"/>
      <c r="C16" s="624" t="s">
        <v>588</v>
      </c>
      <c r="D16" s="852" t="s">
        <v>172</v>
      </c>
      <c r="E16" s="657" t="s">
        <v>589</v>
      </c>
      <c r="F16" s="682"/>
      <c r="G16" s="177"/>
      <c r="H16" s="177"/>
      <c r="I16" s="177"/>
      <c r="J16" s="177"/>
      <c r="K16" s="177"/>
      <c r="L16" s="429" t="e">
        <f>IF(D16="N/A","N/A",IF(E16="N/A","N/A",AVERAGE(G16:K16)))</f>
        <v>#DIV/0!</v>
      </c>
      <c r="M16" s="202" t="e">
        <f t="shared" si="0"/>
        <v>#DIV/0!</v>
      </c>
      <c r="N16" s="125"/>
      <c r="O16" s="177"/>
      <c r="P16" s="177"/>
      <c r="Q16" s="177"/>
      <c r="R16" s="177"/>
      <c r="S16" s="650" t="e">
        <f>IF(D16="N/A", "N/A",IF(E16="N/A","N/A",L16-L16*(AVERAGE(O16:R16)/3)))</f>
        <v>#DIV/0!</v>
      </c>
      <c r="T16" s="202" t="e">
        <f t="shared" si="1"/>
        <v>#DIV/0!</v>
      </c>
      <c r="U16" s="653"/>
      <c r="V16" s="135"/>
      <c r="X16" s="1183"/>
      <c r="Y16" s="1183"/>
      <c r="Z16" s="1185"/>
      <c r="AA16" s="1185"/>
      <c r="AC16" s="349"/>
      <c r="AD16" s="85"/>
      <c r="AE16" s="85"/>
      <c r="AF16" s="85"/>
      <c r="AG16" s="373"/>
      <c r="AH16" s="374"/>
      <c r="AI16" s="85"/>
      <c r="AJ16" s="85"/>
      <c r="AK16" s="85"/>
      <c r="AL16" s="85"/>
      <c r="AM16" s="377"/>
      <c r="AN16" s="374"/>
      <c r="AO16" s="664"/>
      <c r="AP16" s="1144"/>
      <c r="AQ16" s="1144"/>
      <c r="AR16" s="393"/>
      <c r="AS16" s="349"/>
      <c r="AT16" s="85"/>
      <c r="AU16" s="85"/>
      <c r="AV16" s="85"/>
      <c r="AW16" s="373"/>
      <c r="AX16" s="374"/>
      <c r="AY16" s="262"/>
      <c r="AZ16" s="85"/>
      <c r="BA16" s="85"/>
      <c r="BB16" s="85"/>
      <c r="BC16" s="85"/>
      <c r="BD16" s="85"/>
      <c r="BE16" s="85"/>
      <c r="BF16" s="377"/>
      <c r="BG16" s="374"/>
      <c r="BI16" s="88"/>
    </row>
    <row r="17" spans="1:61" ht="99.95" customHeight="1" x14ac:dyDescent="0.25">
      <c r="A17" s="182"/>
      <c r="B17" s="79"/>
      <c r="C17" s="562" t="s">
        <v>196</v>
      </c>
      <c r="D17" s="852" t="s">
        <v>172</v>
      </c>
      <c r="E17" s="661" t="s">
        <v>590</v>
      </c>
      <c r="F17" s="683"/>
      <c r="G17" s="177"/>
      <c r="H17" s="177" t="s">
        <v>174</v>
      </c>
      <c r="I17" s="177"/>
      <c r="J17" s="177"/>
      <c r="K17" s="177"/>
      <c r="L17" s="429" t="e">
        <f>IF(D17="N/A", "N/A",IF(E17="N/A","N/A",AVERAGE(G17,I17:K17)))</f>
        <v>#DIV/0!</v>
      </c>
      <c r="M17" s="202" t="e">
        <f t="shared" si="0"/>
        <v>#DIV/0!</v>
      </c>
      <c r="N17" s="125"/>
      <c r="O17" s="177"/>
      <c r="P17" s="177"/>
      <c r="Q17" s="177"/>
      <c r="R17" s="177"/>
      <c r="S17" s="650" t="e">
        <f>IF(D17="N/A", "N/A",IF(E17="N/A","N/A",L17-L17*(AVERAGE(O17:R17)/3)))</f>
        <v>#DIV/0!</v>
      </c>
      <c r="T17" s="202" t="e">
        <f t="shared" si="1"/>
        <v>#DIV/0!</v>
      </c>
      <c r="U17" s="653"/>
      <c r="V17" s="135"/>
      <c r="X17" s="1183"/>
      <c r="Y17" s="1183"/>
      <c r="Z17" s="1152"/>
      <c r="AA17" s="1152"/>
      <c r="AC17" s="349"/>
      <c r="AD17" s="85"/>
      <c r="AE17" s="85"/>
      <c r="AF17" s="85"/>
      <c r="AG17" s="373"/>
      <c r="AH17" s="374"/>
      <c r="AI17" s="85"/>
      <c r="AJ17" s="85"/>
      <c r="AK17" s="85"/>
      <c r="AL17" s="85"/>
      <c r="AM17" s="377"/>
      <c r="AN17" s="374"/>
      <c r="AO17" s="664"/>
      <c r="AP17" s="1144"/>
      <c r="AQ17" s="1144"/>
      <c r="AR17" s="393"/>
      <c r="AS17" s="349"/>
      <c r="AT17" s="85"/>
      <c r="AU17" s="85"/>
      <c r="AV17" s="85"/>
      <c r="AW17" s="373"/>
      <c r="AX17" s="374"/>
      <c r="AY17" s="262"/>
      <c r="AZ17" s="85"/>
      <c r="BA17" s="85"/>
      <c r="BB17" s="85"/>
      <c r="BC17" s="85"/>
      <c r="BD17" s="85"/>
      <c r="BE17" s="85"/>
      <c r="BF17" s="377"/>
      <c r="BG17" s="374"/>
      <c r="BI17" s="88"/>
    </row>
    <row r="18" spans="1:61" ht="99.95" customHeight="1" x14ac:dyDescent="0.25">
      <c r="A18" s="182"/>
      <c r="B18" s="79"/>
      <c r="C18" s="624" t="s">
        <v>200</v>
      </c>
      <c r="D18" s="852" t="s">
        <v>172</v>
      </c>
      <c r="E18" s="657" t="s">
        <v>591</v>
      </c>
      <c r="F18" s="682"/>
      <c r="G18" s="177"/>
      <c r="H18" s="177" t="s">
        <v>174</v>
      </c>
      <c r="I18" s="177"/>
      <c r="J18" s="177"/>
      <c r="K18" s="177"/>
      <c r="L18" s="429" t="e">
        <f>IF(D18="N/A", "N/A",AVERAGE(G18,I18:K18))</f>
        <v>#DIV/0!</v>
      </c>
      <c r="M18" s="202" t="e">
        <f t="shared" si="0"/>
        <v>#DIV/0!</v>
      </c>
      <c r="N18" s="125"/>
      <c r="O18" s="177"/>
      <c r="P18" s="177"/>
      <c r="Q18" s="177"/>
      <c r="R18" s="177" t="s">
        <v>174</v>
      </c>
      <c r="S18" s="650" t="e">
        <f>IF(D18="N/A", "N/A",IF(E18="N/A","N/A",L18-L18*(AVERAGE(O18:Q18)/3)))</f>
        <v>#DIV/0!</v>
      </c>
      <c r="T18" s="202" t="e">
        <f t="shared" si="1"/>
        <v>#DIV/0!</v>
      </c>
      <c r="U18" s="653"/>
      <c r="V18" s="135"/>
      <c r="X18" s="1183"/>
      <c r="Y18" s="1183"/>
      <c r="Z18" s="1152"/>
      <c r="AA18" s="1152"/>
      <c r="AC18" s="349"/>
      <c r="AD18" s="85"/>
      <c r="AE18" s="85"/>
      <c r="AF18" s="85"/>
      <c r="AG18" s="373"/>
      <c r="AH18" s="374"/>
      <c r="AI18" s="85"/>
      <c r="AJ18" s="85"/>
      <c r="AK18" s="85"/>
      <c r="AL18" s="85"/>
      <c r="AM18" s="377"/>
      <c r="AN18" s="374"/>
      <c r="AO18" s="664"/>
      <c r="AP18" s="1144"/>
      <c r="AQ18" s="1144"/>
      <c r="AR18" s="22"/>
      <c r="AS18" s="349"/>
      <c r="AT18" s="349"/>
      <c r="AU18" s="349"/>
      <c r="AV18" s="349"/>
      <c r="AW18" s="373"/>
      <c r="AX18" s="374"/>
      <c r="AY18" s="262"/>
      <c r="AZ18" s="85"/>
      <c r="BA18" s="85"/>
      <c r="BB18" s="85"/>
      <c r="BC18" s="85"/>
      <c r="BD18" s="85"/>
      <c r="BE18" s="85"/>
      <c r="BF18" s="377"/>
      <c r="BG18" s="374"/>
      <c r="BI18" s="88"/>
    </row>
    <row r="19" spans="1:61" x14ac:dyDescent="0.25">
      <c r="J19" s="467"/>
      <c r="K19" s="467"/>
      <c r="AB19" s="88"/>
      <c r="AC19" s="88"/>
      <c r="AD19" s="88"/>
      <c r="AE19" s="88"/>
      <c r="AF19" s="88"/>
      <c r="AG19" s="351"/>
      <c r="AH19" s="88"/>
      <c r="AI19" s="88"/>
      <c r="AJ19" s="88"/>
      <c r="AK19" s="88"/>
      <c r="AL19" s="88"/>
      <c r="AM19" s="88"/>
      <c r="AN19" s="266"/>
    </row>
    <row r="20" spans="1:61" ht="27" customHeight="1" x14ac:dyDescent="0.25">
      <c r="H20" s="579"/>
      <c r="I20" s="579"/>
      <c r="J20" s="579"/>
      <c r="K20" s="579"/>
      <c r="X20" s="88"/>
      <c r="Y20" s="88"/>
      <c r="Z20" s="88"/>
      <c r="AA20" s="88"/>
      <c r="AB20" s="88"/>
      <c r="AC20" s="88"/>
      <c r="AD20" s="88"/>
      <c r="AE20" s="88"/>
      <c r="AF20" s="88"/>
      <c r="AG20" s="351"/>
      <c r="AH20" s="88"/>
      <c r="AI20" s="88"/>
      <c r="AJ20" s="88"/>
      <c r="AK20" s="88"/>
      <c r="AL20" s="88"/>
      <c r="AM20" s="88"/>
      <c r="AN20" s="266"/>
    </row>
    <row r="21" spans="1:61" s="88" customFormat="1" ht="33.75" customHeight="1" x14ac:dyDescent="0.3">
      <c r="B21" s="40"/>
      <c r="C21" s="1052"/>
      <c r="D21" s="1052"/>
      <c r="E21" s="8"/>
      <c r="F21" s="40"/>
      <c r="G21" s="582" t="s">
        <v>119</v>
      </c>
      <c r="H21" s="582" t="s">
        <v>120</v>
      </c>
      <c r="I21" s="676" t="s">
        <v>121</v>
      </c>
      <c r="J21" s="1221" t="s">
        <v>592</v>
      </c>
      <c r="K21" s="1221"/>
      <c r="L21" s="40"/>
      <c r="M21" s="40"/>
      <c r="N21" s="469"/>
      <c r="O21" s="469"/>
      <c r="P21" s="469"/>
      <c r="Q21" s="667"/>
      <c r="R21" s="667"/>
      <c r="S21" s="12"/>
      <c r="T21" s="12"/>
      <c r="U21" s="1186"/>
      <c r="V21" s="1186"/>
      <c r="W21" s="1186"/>
      <c r="X21" s="637"/>
      <c r="Y21" s="346"/>
      <c r="Z21" s="346"/>
      <c r="AB21" s="642"/>
      <c r="AC21" s="642"/>
      <c r="AD21" s="642"/>
      <c r="AE21" s="642"/>
      <c r="AF21" s="1141"/>
      <c r="AG21" s="1141"/>
      <c r="AM21" s="266"/>
      <c r="AN21" s="632"/>
      <c r="AO21" s="632"/>
    </row>
    <row r="22" spans="1:61" s="88" customFormat="1" ht="66" customHeight="1" x14ac:dyDescent="0.25">
      <c r="B22" s="40"/>
      <c r="C22" s="1043" t="s">
        <v>593</v>
      </c>
      <c r="D22" s="1043"/>
      <c r="E22" s="1043"/>
      <c r="F22" s="40"/>
      <c r="G22" s="583" t="s">
        <v>594</v>
      </c>
      <c r="H22" s="583" t="s">
        <v>217</v>
      </c>
      <c r="I22" s="677" t="s">
        <v>532</v>
      </c>
      <c r="J22" s="678" t="s">
        <v>138</v>
      </c>
      <c r="K22" s="678" t="s">
        <v>219</v>
      </c>
      <c r="L22" s="40"/>
      <c r="M22" s="40"/>
      <c r="N22" s="1191"/>
      <c r="O22" s="1191"/>
      <c r="P22" s="1191"/>
      <c r="Q22" s="668"/>
      <c r="R22" s="668"/>
      <c r="S22" s="668"/>
      <c r="T22" s="86"/>
      <c r="U22" s="1187"/>
      <c r="V22" s="1187"/>
      <c r="W22" s="628"/>
      <c r="X22" s="362"/>
      <c r="Y22" s="1062"/>
      <c r="Z22" s="1062"/>
      <c r="AA22" s="1062"/>
      <c r="AB22" s="643"/>
      <c r="AC22" s="643"/>
      <c r="AD22" s="643"/>
      <c r="AE22" s="643"/>
      <c r="AF22" s="636"/>
      <c r="AG22" s="636"/>
      <c r="AL22" s="266"/>
      <c r="AM22" s="632"/>
      <c r="AN22" s="632"/>
    </row>
    <row r="23" spans="1:61" s="88" customFormat="1" ht="59.1" customHeight="1" x14ac:dyDescent="0.25">
      <c r="B23" s="40"/>
      <c r="C23" s="1217" t="s">
        <v>225</v>
      </c>
      <c r="D23" s="1218"/>
      <c r="E23" s="403" t="s">
        <v>158</v>
      </c>
      <c r="F23" s="40"/>
      <c r="G23" s="585" t="s">
        <v>414</v>
      </c>
      <c r="H23" s="585" t="s">
        <v>755</v>
      </c>
      <c r="I23" s="665" t="s">
        <v>227</v>
      </c>
      <c r="J23" s="597" t="s">
        <v>162</v>
      </c>
      <c r="K23" s="597" t="s">
        <v>163</v>
      </c>
      <c r="L23" s="40"/>
      <c r="M23" s="40"/>
      <c r="N23" s="629"/>
      <c r="O23" s="1034"/>
      <c r="P23" s="1034"/>
      <c r="Q23" s="388"/>
      <c r="R23" s="388"/>
      <c r="S23" s="388"/>
      <c r="T23" s="673"/>
      <c r="U23" s="1188"/>
      <c r="V23" s="1188"/>
      <c r="W23" s="388"/>
      <c r="X23" s="366"/>
      <c r="Y23" s="638"/>
      <c r="Z23" s="1138"/>
      <c r="AA23" s="1138"/>
      <c r="AB23" s="366"/>
      <c r="AC23" s="366"/>
      <c r="AD23" s="366"/>
      <c r="AE23" s="366"/>
      <c r="AF23" s="366"/>
      <c r="AG23" s="366"/>
      <c r="AL23" s="266"/>
      <c r="AM23" s="632"/>
      <c r="AN23" s="632"/>
    </row>
    <row r="24" spans="1:61" s="88" customFormat="1" ht="74.25" customHeight="1" x14ac:dyDescent="0.25">
      <c r="B24" s="40"/>
      <c r="C24" s="1219" t="s">
        <v>230</v>
      </c>
      <c r="D24" s="1220"/>
      <c r="E24" s="684" t="s">
        <v>595</v>
      </c>
      <c r="F24" s="66"/>
      <c r="G24" s="853"/>
      <c r="H24" s="853"/>
      <c r="I24" s="858"/>
      <c r="J24" s="902" t="e">
        <f>IF(E24="N/A", "N/A", AVERAGE(G24:I24))</f>
        <v>#DIV/0!</v>
      </c>
      <c r="K24" s="679" t="e">
        <f>IF(J24="N/A","N/A",IF(J24&lt;=1,"Bajo",IF(J24&lt;=2,"Medio","Alto")))</f>
        <v>#DIV/0!</v>
      </c>
      <c r="L24" s="468"/>
      <c r="M24" s="130"/>
      <c r="N24" s="308"/>
      <c r="O24" s="1189"/>
      <c r="P24" s="1189"/>
      <c r="Q24" s="669"/>
      <c r="R24" s="669"/>
      <c r="S24" s="670"/>
      <c r="T24" s="674"/>
      <c r="U24" s="1070"/>
      <c r="V24" s="1070"/>
      <c r="W24" s="135"/>
      <c r="X24" s="374"/>
      <c r="Y24" s="644"/>
      <c r="Z24" s="1152"/>
      <c r="AA24" s="1152"/>
      <c r="AB24" s="646"/>
      <c r="AC24" s="646"/>
      <c r="AD24" s="647"/>
      <c r="AE24" s="647"/>
      <c r="AF24" s="262"/>
      <c r="AG24" s="374"/>
      <c r="AL24" s="266"/>
      <c r="AM24" s="632"/>
      <c r="AN24" s="632"/>
    </row>
    <row r="25" spans="1:61" s="88" customFormat="1" ht="57" customHeight="1" x14ac:dyDescent="0.25">
      <c r="B25" s="69"/>
      <c r="C25" s="1219" t="s">
        <v>233</v>
      </c>
      <c r="D25" s="1220"/>
      <c r="E25" s="684" t="s">
        <v>596</v>
      </c>
      <c r="F25" s="66"/>
      <c r="G25" s="854"/>
      <c r="H25" s="853"/>
      <c r="I25" s="858"/>
      <c r="J25" s="902" t="e">
        <f>IF(E25="N/A", "N/A", AVERAGE(G25:I25))</f>
        <v>#DIV/0!</v>
      </c>
      <c r="K25" s="679" t="e">
        <f>IF(J25="N/A","N/A",IF(J25&lt;=1,"Bajo",IF(J25&lt;=2,"Medio","Alto")))</f>
        <v>#DIV/0!</v>
      </c>
      <c r="L25" s="467"/>
      <c r="M25" s="130"/>
      <c r="N25" s="308"/>
      <c r="O25" s="1189"/>
      <c r="P25" s="1189"/>
      <c r="Q25" s="669"/>
      <c r="R25" s="669"/>
      <c r="S25" s="670"/>
      <c r="T25" s="674"/>
      <c r="U25" s="1070"/>
      <c r="V25" s="1070"/>
      <c r="W25" s="135"/>
      <c r="X25" s="374"/>
      <c r="Y25" s="644"/>
      <c r="Z25" s="1152"/>
      <c r="AA25" s="1152"/>
      <c r="AB25" s="646"/>
      <c r="AC25" s="646"/>
      <c r="AD25" s="647"/>
      <c r="AE25" s="647"/>
      <c r="AF25" s="262"/>
      <c r="AG25" s="374"/>
      <c r="AL25" s="266"/>
      <c r="AM25" s="632"/>
      <c r="AN25" s="632"/>
    </row>
    <row r="26" spans="1:61" s="88" customFormat="1" ht="75" customHeight="1" x14ac:dyDescent="0.25">
      <c r="B26" s="155"/>
      <c r="C26" s="1219" t="s">
        <v>238</v>
      </c>
      <c r="D26" s="1220"/>
      <c r="E26" s="684" t="s">
        <v>597</v>
      </c>
      <c r="F26" s="40"/>
      <c r="G26" s="853"/>
      <c r="H26" s="853"/>
      <c r="I26" s="858"/>
      <c r="J26" s="902" t="e">
        <f>IF(E26="N/A", "N/A", AVERAGE(G26:I26))</f>
        <v>#DIV/0!</v>
      </c>
      <c r="K26" s="679" t="e">
        <f>IF(J26="N/A","N/A",IF(J26&lt;=1,"Bajo",IF(J26&lt;=2,"Medio","Alto")))</f>
        <v>#DIV/0!</v>
      </c>
      <c r="L26" s="189"/>
      <c r="M26" s="189"/>
      <c r="N26" s="308"/>
      <c r="O26" s="1190"/>
      <c r="P26" s="1190"/>
      <c r="Q26" s="671"/>
      <c r="R26" s="671"/>
      <c r="S26" s="672"/>
      <c r="T26" s="675"/>
      <c r="U26" s="1070"/>
      <c r="V26" s="1070"/>
      <c r="W26" s="672"/>
      <c r="X26" s="374"/>
      <c r="Y26" s="644"/>
      <c r="Z26" s="1152"/>
      <c r="AA26" s="1152"/>
      <c r="AB26" s="648"/>
      <c r="AC26" s="649"/>
      <c r="AD26" s="647"/>
      <c r="AE26" s="647"/>
      <c r="AF26" s="262"/>
      <c r="AG26" s="374"/>
      <c r="AL26" s="266"/>
      <c r="AM26" s="632"/>
      <c r="AN26" s="632"/>
    </row>
    <row r="27" spans="1:61" s="88" customFormat="1" ht="48.95" customHeight="1" x14ac:dyDescent="0.25">
      <c r="B27" s="40"/>
      <c r="C27" s="588"/>
      <c r="D27" s="589"/>
      <c r="E27" s="521"/>
      <c r="F27" s="179"/>
      <c r="G27" s="77"/>
      <c r="H27" s="77"/>
      <c r="I27" s="77"/>
      <c r="J27" s="77"/>
      <c r="K27" s="590"/>
      <c r="L27" s="374"/>
      <c r="M27" s="262"/>
      <c r="N27" s="85"/>
      <c r="O27" s="349"/>
      <c r="P27" s="349"/>
      <c r="Q27" s="349"/>
      <c r="R27" s="349"/>
      <c r="S27" s="85"/>
      <c r="T27" s="377"/>
      <c r="U27" s="666"/>
      <c r="AG27" s="351"/>
      <c r="AN27" s="266"/>
      <c r="AO27" s="632"/>
      <c r="AP27" s="632"/>
    </row>
    <row r="28" spans="1:61" s="88" customFormat="1" ht="48.95" customHeight="1" x14ac:dyDescent="0.25">
      <c r="B28" s="40"/>
      <c r="C28" s="588"/>
      <c r="D28" s="589"/>
      <c r="E28" s="521"/>
      <c r="F28" s="179"/>
      <c r="G28" s="77"/>
      <c r="H28" s="77"/>
      <c r="I28" s="77"/>
      <c r="J28" s="77"/>
      <c r="K28" s="590"/>
      <c r="L28" s="135"/>
      <c r="M28" s="125"/>
      <c r="N28" s="77"/>
      <c r="O28" s="591"/>
      <c r="P28" s="591"/>
      <c r="Q28" s="591"/>
      <c r="R28" s="591"/>
      <c r="S28" s="77"/>
      <c r="T28" s="466"/>
      <c r="U28" s="135"/>
      <c r="V28" s="40"/>
      <c r="W28" s="40"/>
      <c r="AG28" s="351"/>
      <c r="AN28" s="266"/>
      <c r="AO28" s="632"/>
      <c r="AP28" s="632"/>
    </row>
    <row r="29" spans="1:61" s="88" customFormat="1" ht="48.95" customHeight="1" x14ac:dyDescent="0.25">
      <c r="B29" s="40"/>
      <c r="C29" s="588"/>
      <c r="D29" s="589"/>
      <c r="E29" s="521"/>
      <c r="F29" s="179"/>
      <c r="G29" s="77"/>
      <c r="H29" s="77"/>
      <c r="I29" s="77"/>
      <c r="J29" s="77"/>
      <c r="K29" s="590"/>
      <c r="L29" s="135"/>
      <c r="M29" s="125"/>
      <c r="N29" s="77"/>
      <c r="O29" s="591"/>
      <c r="P29" s="591"/>
      <c r="Q29" s="591"/>
      <c r="R29" s="591"/>
      <c r="S29" s="77"/>
      <c r="T29" s="601"/>
      <c r="U29" s="135"/>
      <c r="V29" s="40"/>
      <c r="W29" s="40"/>
      <c r="AG29" s="351"/>
      <c r="AN29" s="266"/>
      <c r="AO29" s="632"/>
      <c r="AP29" s="632"/>
    </row>
    <row r="30" spans="1:61" s="88" customFormat="1" ht="48.95" customHeight="1" x14ac:dyDescent="0.25">
      <c r="B30" s="40"/>
      <c r="C30" s="588"/>
      <c r="D30" s="589"/>
      <c r="E30" s="521"/>
      <c r="F30" s="180"/>
      <c r="G30" s="77"/>
      <c r="H30" s="77"/>
      <c r="I30" s="77"/>
      <c r="J30" s="77"/>
      <c r="K30" s="590"/>
      <c r="L30" s="135"/>
      <c r="M30" s="125"/>
      <c r="N30" s="77"/>
      <c r="O30" s="591"/>
      <c r="P30" s="591"/>
      <c r="Q30" s="591"/>
      <c r="R30" s="591"/>
      <c r="S30" s="77"/>
      <c r="T30" s="466"/>
      <c r="U30" s="135"/>
      <c r="V30" s="40"/>
      <c r="W30" s="40"/>
      <c r="X30" s="40"/>
      <c r="Y30" s="40"/>
      <c r="Z30" s="40"/>
      <c r="AA30" s="40"/>
      <c r="AG30" s="351"/>
      <c r="AN30" s="266"/>
      <c r="AO30" s="632"/>
      <c r="AP30" s="632"/>
    </row>
    <row r="31" spans="1:61" s="88" customFormat="1" ht="48.95" customHeight="1" x14ac:dyDescent="0.25">
      <c r="B31" s="40"/>
      <c r="C31" s="588"/>
      <c r="D31" s="589"/>
      <c r="E31" s="521"/>
      <c r="F31" s="179"/>
      <c r="G31" s="77"/>
      <c r="H31" s="77"/>
      <c r="I31" s="77"/>
      <c r="J31" s="77"/>
      <c r="K31" s="590"/>
      <c r="L31" s="135"/>
      <c r="M31" s="125"/>
      <c r="N31" s="77"/>
      <c r="O31" s="77"/>
      <c r="P31" s="77"/>
      <c r="Q31" s="591"/>
      <c r="R31" s="591"/>
      <c r="S31" s="77"/>
      <c r="T31" s="466"/>
      <c r="U31" s="135"/>
      <c r="V31" s="40"/>
      <c r="W31" s="40"/>
      <c r="X31" s="40"/>
      <c r="Y31" s="40"/>
      <c r="Z31" s="40"/>
      <c r="AA31" s="40"/>
      <c r="AG31" s="351"/>
      <c r="AN31" s="266"/>
      <c r="AO31" s="632"/>
      <c r="AP31" s="632"/>
    </row>
    <row r="32" spans="1:61" s="88" customFormat="1" ht="48.95" customHeight="1" x14ac:dyDescent="0.25">
      <c r="B32" s="40"/>
      <c r="C32" s="588"/>
      <c r="D32" s="589"/>
      <c r="E32" s="521"/>
      <c r="F32" s="179"/>
      <c r="G32" s="77"/>
      <c r="H32" s="77"/>
      <c r="I32" s="77"/>
      <c r="J32" s="253"/>
      <c r="K32" s="590"/>
      <c r="L32" s="135"/>
      <c r="M32" s="125"/>
      <c r="N32" s="77"/>
      <c r="O32" s="77"/>
      <c r="P32" s="77"/>
      <c r="Q32" s="591"/>
      <c r="R32" s="591"/>
      <c r="S32" s="77"/>
      <c r="T32" s="466"/>
      <c r="U32" s="135"/>
      <c r="V32" s="40"/>
      <c r="W32" s="40"/>
      <c r="X32" s="40"/>
      <c r="Y32" s="40"/>
      <c r="Z32" s="40"/>
      <c r="AA32" s="40"/>
      <c r="AG32" s="351"/>
      <c r="AN32" s="266"/>
      <c r="AO32" s="632"/>
      <c r="AP32" s="632"/>
    </row>
    <row r="33" spans="3:42" s="88" customFormat="1" ht="48.95" customHeight="1" x14ac:dyDescent="0.25">
      <c r="C33" s="371"/>
      <c r="D33" s="372"/>
      <c r="E33" s="22"/>
      <c r="F33" s="378"/>
      <c r="G33" s="85"/>
      <c r="H33" s="85"/>
      <c r="I33" s="260"/>
      <c r="J33" s="260"/>
      <c r="K33" s="373"/>
      <c r="L33" s="374"/>
      <c r="M33" s="262"/>
      <c r="N33" s="85"/>
      <c r="O33" s="85"/>
      <c r="P33" s="85"/>
      <c r="Q33" s="349"/>
      <c r="R33" s="349"/>
      <c r="S33" s="85"/>
      <c r="T33" s="377"/>
      <c r="U33" s="374"/>
      <c r="AG33" s="351"/>
      <c r="AN33" s="266"/>
      <c r="AO33" s="632"/>
      <c r="AP33" s="632"/>
    </row>
    <row r="34" spans="3:42" s="88" customFormat="1" ht="48.95" customHeight="1" x14ac:dyDescent="0.25">
      <c r="C34" s="371"/>
      <c r="D34" s="372"/>
      <c r="E34" s="22"/>
      <c r="F34" s="378"/>
      <c r="G34" s="85"/>
      <c r="H34" s="85"/>
      <c r="I34" s="260"/>
      <c r="J34" s="260"/>
      <c r="K34" s="373"/>
      <c r="L34" s="374"/>
      <c r="M34" s="262"/>
      <c r="N34" s="85"/>
      <c r="O34" s="85"/>
      <c r="P34" s="85"/>
      <c r="Q34" s="349"/>
      <c r="R34" s="349"/>
      <c r="S34" s="85"/>
      <c r="T34" s="377"/>
      <c r="U34" s="374"/>
      <c r="AG34" s="351"/>
      <c r="AN34" s="266"/>
      <c r="AO34" s="632"/>
      <c r="AP34" s="632"/>
    </row>
    <row r="35" spans="3:42" s="88" customFormat="1" ht="48.95" customHeight="1" x14ac:dyDescent="0.25">
      <c r="C35" s="371"/>
      <c r="D35" s="372"/>
      <c r="E35" s="22"/>
      <c r="G35" s="85"/>
      <c r="H35" s="85"/>
      <c r="I35" s="260"/>
      <c r="J35" s="85"/>
      <c r="K35" s="373"/>
      <c r="L35" s="374"/>
      <c r="N35" s="85"/>
      <c r="O35" s="85"/>
      <c r="P35" s="85"/>
      <c r="Q35" s="349"/>
      <c r="R35" s="349"/>
      <c r="T35" s="377"/>
      <c r="U35" s="374"/>
      <c r="AG35" s="351"/>
      <c r="AN35" s="266"/>
      <c r="AO35" s="632"/>
      <c r="AP35" s="632"/>
    </row>
    <row r="36" spans="3:42" s="88" customFormat="1" ht="48.95" customHeight="1" x14ac:dyDescent="0.25">
      <c r="C36" s="371"/>
      <c r="D36" s="372"/>
      <c r="E36" s="22"/>
      <c r="G36" s="85"/>
      <c r="H36" s="85"/>
      <c r="I36" s="260"/>
      <c r="J36" s="85"/>
      <c r="K36" s="373"/>
      <c r="L36" s="374"/>
      <c r="N36" s="85"/>
      <c r="O36" s="85"/>
      <c r="P36" s="85"/>
      <c r="Q36" s="349"/>
      <c r="R36" s="349"/>
      <c r="T36" s="377"/>
      <c r="U36" s="374"/>
      <c r="AG36" s="351"/>
      <c r="AN36" s="266"/>
      <c r="AO36" s="632"/>
      <c r="AP36" s="632"/>
    </row>
    <row r="37" spans="3:42" s="88" customFormat="1" ht="48.95" customHeight="1" x14ac:dyDescent="0.25">
      <c r="C37" s="371"/>
      <c r="D37" s="372"/>
      <c r="E37" s="22"/>
      <c r="G37" s="85"/>
      <c r="H37" s="85"/>
      <c r="I37" s="260"/>
      <c r="J37" s="85"/>
      <c r="K37" s="373"/>
      <c r="L37" s="374"/>
      <c r="N37" s="85"/>
      <c r="O37" s="85"/>
      <c r="P37" s="85"/>
      <c r="Q37" s="349"/>
      <c r="R37" s="349"/>
      <c r="T37" s="377"/>
      <c r="U37" s="374"/>
      <c r="AG37" s="351"/>
      <c r="AN37" s="266"/>
      <c r="AO37" s="632"/>
      <c r="AP37" s="632"/>
    </row>
    <row r="38" spans="3:42" s="88" customFormat="1" ht="48.95" customHeight="1" x14ac:dyDescent="0.25">
      <c r="C38" s="371"/>
      <c r="D38" s="372"/>
      <c r="E38" s="22"/>
      <c r="G38" s="85"/>
      <c r="H38" s="85"/>
      <c r="I38" s="260"/>
      <c r="J38" s="85"/>
      <c r="K38" s="373"/>
      <c r="L38" s="374"/>
      <c r="N38" s="85"/>
      <c r="O38" s="349"/>
      <c r="P38" s="349"/>
      <c r="Q38" s="349"/>
      <c r="R38" s="349"/>
      <c r="T38" s="377"/>
      <c r="U38" s="374"/>
      <c r="AG38" s="351"/>
      <c r="AN38" s="266"/>
      <c r="AO38" s="632"/>
      <c r="AP38" s="632"/>
    </row>
    <row r="39" spans="3:42" s="88" customFormat="1" ht="48.95" customHeight="1" x14ac:dyDescent="0.25">
      <c r="C39" s="371"/>
      <c r="D39" s="372"/>
      <c r="E39" s="22"/>
      <c r="G39" s="85"/>
      <c r="H39" s="85"/>
      <c r="I39" s="260"/>
      <c r="J39" s="85"/>
      <c r="K39" s="373"/>
      <c r="L39" s="374"/>
      <c r="N39" s="85"/>
      <c r="O39" s="349"/>
      <c r="P39" s="349"/>
      <c r="Q39" s="349"/>
      <c r="R39" s="349"/>
      <c r="T39" s="377"/>
      <c r="U39" s="374"/>
      <c r="AG39" s="351"/>
      <c r="AN39" s="266"/>
      <c r="AO39" s="632"/>
      <c r="AP39" s="632"/>
    </row>
    <row r="40" spans="3:42" s="88" customFormat="1" ht="48.95" customHeight="1" x14ac:dyDescent="0.25">
      <c r="C40" s="371"/>
      <c r="D40" s="372"/>
      <c r="E40" s="22"/>
      <c r="G40" s="85"/>
      <c r="H40" s="260"/>
      <c r="I40" s="85"/>
      <c r="J40" s="85"/>
      <c r="K40" s="373"/>
      <c r="L40" s="374"/>
      <c r="N40" s="85"/>
      <c r="O40" s="349"/>
      <c r="P40" s="349"/>
      <c r="Q40" s="349"/>
      <c r="R40" s="349"/>
      <c r="T40" s="377"/>
      <c r="U40" s="374"/>
      <c r="V40" s="380"/>
      <c r="W40" s="380"/>
      <c r="X40" s="380"/>
      <c r="Y40" s="380"/>
      <c r="Z40" s="380"/>
      <c r="AA40" s="380"/>
      <c r="AG40" s="351"/>
      <c r="AN40" s="266"/>
      <c r="AO40" s="632"/>
      <c r="AP40" s="632"/>
    </row>
    <row r="41" spans="3:42" s="88" customFormat="1" ht="48.95" customHeight="1" x14ac:dyDescent="0.25">
      <c r="C41" s="371"/>
      <c r="D41" s="372"/>
      <c r="E41" s="22"/>
      <c r="F41" s="381"/>
      <c r="G41" s="381"/>
      <c r="K41" s="351"/>
      <c r="L41" s="351"/>
      <c r="N41" s="351"/>
      <c r="O41" s="351"/>
      <c r="P41" s="351"/>
      <c r="Q41" s="351"/>
      <c r="R41" s="351"/>
      <c r="AG41" s="351"/>
      <c r="AN41" s="266"/>
      <c r="AO41" s="632"/>
      <c r="AP41" s="632"/>
    </row>
    <row r="42" spans="3:42" s="88" customFormat="1" ht="48.95" customHeight="1" x14ac:dyDescent="0.25">
      <c r="C42" s="371"/>
      <c r="D42" s="372"/>
      <c r="E42" s="22"/>
      <c r="F42" s="381"/>
      <c r="G42" s="381"/>
      <c r="K42" s="351"/>
      <c r="L42" s="351"/>
      <c r="N42" s="351"/>
      <c r="O42" s="351"/>
      <c r="P42" s="351"/>
      <c r="Q42" s="351"/>
      <c r="R42" s="351"/>
      <c r="AG42" s="351"/>
      <c r="AN42" s="266"/>
      <c r="AO42" s="632"/>
      <c r="AP42" s="632"/>
    </row>
    <row r="43" spans="3:42" s="88" customFormat="1" ht="48.95" customHeight="1" x14ac:dyDescent="0.25">
      <c r="C43" s="382"/>
      <c r="D43" s="383"/>
      <c r="E43" s="384"/>
      <c r="F43" s="381"/>
      <c r="G43" s="381"/>
      <c r="K43" s="351"/>
      <c r="L43" s="351"/>
      <c r="N43" s="351"/>
      <c r="O43" s="351"/>
      <c r="P43" s="351"/>
      <c r="Q43" s="351"/>
      <c r="R43" s="351"/>
      <c r="AG43" s="351"/>
      <c r="AN43" s="266"/>
      <c r="AO43" s="632"/>
      <c r="AP43" s="632"/>
    </row>
    <row r="44" spans="3:42" s="88" customFormat="1" ht="48.95" customHeight="1" x14ac:dyDescent="0.25">
      <c r="C44" s="382"/>
      <c r="D44" s="383"/>
      <c r="E44" s="384"/>
      <c r="K44" s="351"/>
      <c r="L44" s="351"/>
      <c r="N44" s="351"/>
      <c r="O44" s="351"/>
      <c r="P44" s="351"/>
      <c r="Q44" s="351"/>
      <c r="R44" s="351"/>
      <c r="AG44" s="351"/>
      <c r="AN44" s="266"/>
      <c r="AO44" s="632"/>
      <c r="AP44" s="632"/>
    </row>
    <row r="45" spans="3:42" s="88" customFormat="1" ht="48.95" customHeight="1" x14ac:dyDescent="0.25">
      <c r="C45" s="382"/>
      <c r="D45" s="383"/>
      <c r="E45" s="384"/>
      <c r="K45" s="351"/>
      <c r="L45" s="351"/>
      <c r="N45" s="351"/>
      <c r="O45" s="351"/>
      <c r="P45" s="351"/>
      <c r="Q45" s="351"/>
      <c r="R45" s="351"/>
      <c r="AG45" s="351"/>
      <c r="AN45" s="266"/>
      <c r="AO45" s="632"/>
      <c r="AP45" s="632"/>
    </row>
    <row r="46" spans="3:42" s="88" customFormat="1" ht="48.95" customHeight="1" x14ac:dyDescent="0.25">
      <c r="C46" s="385"/>
      <c r="D46" s="383"/>
      <c r="E46" s="384"/>
      <c r="K46" s="351"/>
      <c r="L46" s="351"/>
      <c r="N46" s="351"/>
      <c r="O46" s="351"/>
      <c r="P46" s="351"/>
      <c r="Q46" s="351"/>
      <c r="R46" s="351"/>
      <c r="AG46" s="351"/>
      <c r="AN46" s="266"/>
      <c r="AO46" s="632"/>
      <c r="AP46" s="632"/>
    </row>
    <row r="47" spans="3:42" s="88" customFormat="1" x14ac:dyDescent="0.25">
      <c r="AG47" s="351"/>
      <c r="AN47" s="266"/>
      <c r="AO47" s="632"/>
      <c r="AP47" s="632"/>
    </row>
    <row r="48" spans="3:42" s="88" customFormat="1" x14ac:dyDescent="0.25">
      <c r="AG48" s="351"/>
      <c r="AN48" s="266"/>
      <c r="AO48" s="632"/>
      <c r="AP48" s="632"/>
    </row>
    <row r="49" spans="3:42" s="88" customFormat="1" x14ac:dyDescent="0.25">
      <c r="AG49" s="351"/>
      <c r="AN49" s="266"/>
      <c r="AO49" s="632"/>
      <c r="AP49" s="632"/>
    </row>
    <row r="50" spans="3:42" s="88" customFormat="1" ht="16.5" x14ac:dyDescent="0.25">
      <c r="C50" s="352"/>
      <c r="D50" s="352"/>
      <c r="E50"/>
      <c r="V50" s="346"/>
      <c r="W50" s="346"/>
      <c r="X50" s="346"/>
      <c r="Y50" s="346"/>
      <c r="Z50" s="346"/>
      <c r="AA50" s="346"/>
      <c r="AG50" s="351"/>
      <c r="AN50" s="266"/>
      <c r="AO50" s="632"/>
      <c r="AP50" s="632"/>
    </row>
    <row r="51" spans="3:42" s="88" customFormat="1" x14ac:dyDescent="0.25">
      <c r="C51" s="1040"/>
      <c r="D51" s="1040"/>
      <c r="E51" s="1040"/>
      <c r="F51" s="353"/>
      <c r="G51" s="1041"/>
      <c r="H51" s="1041"/>
      <c r="I51" s="1041"/>
      <c r="J51" s="1041"/>
      <c r="K51" s="1041"/>
      <c r="L51" s="354"/>
      <c r="M51" s="355"/>
      <c r="N51" s="355"/>
      <c r="O51" s="356"/>
      <c r="P51" s="356"/>
      <c r="Q51" s="356"/>
      <c r="R51" s="356"/>
      <c r="S51" s="356"/>
      <c r="T51" s="1042"/>
      <c r="U51" s="1042"/>
      <c r="AG51" s="351"/>
      <c r="AN51" s="266"/>
      <c r="AO51" s="632"/>
      <c r="AP51" s="632"/>
    </row>
    <row r="52" spans="3:42" s="88" customFormat="1" x14ac:dyDescent="0.25">
      <c r="C52" s="331"/>
      <c r="D52" s="331"/>
      <c r="E52" s="332"/>
      <c r="F52" s="353"/>
      <c r="G52" s="1058"/>
      <c r="H52" s="1058"/>
      <c r="I52" s="1058"/>
      <c r="J52" s="1058"/>
      <c r="K52" s="1058"/>
      <c r="L52" s="1058"/>
      <c r="M52" s="355"/>
      <c r="N52" s="1058"/>
      <c r="O52" s="1058"/>
      <c r="P52" s="1058"/>
      <c r="Q52" s="1058"/>
      <c r="R52" s="434"/>
      <c r="S52" s="356"/>
      <c r="T52" s="357"/>
      <c r="U52" s="357"/>
      <c r="AG52" s="351"/>
      <c r="AN52" s="266"/>
      <c r="AO52" s="632"/>
      <c r="AP52" s="632"/>
    </row>
    <row r="53" spans="3:42" s="88" customFormat="1" ht="18.75" x14ac:dyDescent="0.25">
      <c r="C53"/>
      <c r="D53"/>
      <c r="E53" s="199"/>
      <c r="G53" s="358"/>
      <c r="H53" s="358"/>
      <c r="I53" s="358"/>
      <c r="J53" s="358"/>
      <c r="K53" s="359"/>
      <c r="L53" s="359"/>
      <c r="M53" s="359"/>
      <c r="N53" s="358"/>
      <c r="O53" s="358"/>
      <c r="P53" s="358"/>
      <c r="Q53" s="358"/>
      <c r="R53" s="358"/>
      <c r="S53" s="358"/>
      <c r="T53"/>
      <c r="U53"/>
      <c r="AG53" s="351"/>
      <c r="AN53" s="266"/>
      <c r="AO53" s="632"/>
      <c r="AP53" s="632"/>
    </row>
    <row r="54" spans="3:42" s="88" customFormat="1" x14ac:dyDescent="0.25">
      <c r="C54" s="538"/>
      <c r="D54" s="350"/>
      <c r="E54" s="360"/>
      <c r="F54" s="361"/>
      <c r="G54" s="362"/>
      <c r="H54" s="362"/>
      <c r="I54" s="362"/>
      <c r="J54" s="362"/>
      <c r="K54" s="363"/>
      <c r="L54" s="362"/>
      <c r="M54" s="359"/>
      <c r="N54" s="362"/>
      <c r="O54" s="362"/>
      <c r="P54" s="362"/>
      <c r="Q54" s="362"/>
      <c r="R54" s="362"/>
      <c r="S54" s="364"/>
      <c r="T54" s="365"/>
      <c r="U54" s="365"/>
      <c r="AG54" s="351"/>
      <c r="AN54" s="266"/>
      <c r="AO54" s="632"/>
      <c r="AP54" s="632"/>
    </row>
    <row r="55" spans="3:42" s="88" customFormat="1" x14ac:dyDescent="0.25">
      <c r="C55" s="350"/>
      <c r="D55" s="350"/>
      <c r="E55" s="360"/>
      <c r="F55" s="361"/>
      <c r="G55" s="366"/>
      <c r="H55" s="366"/>
      <c r="I55" s="367"/>
      <c r="J55" s="366"/>
      <c r="K55" s="366"/>
      <c r="L55" s="366"/>
      <c r="M55" s="368"/>
      <c r="N55" s="369"/>
      <c r="O55" s="369"/>
      <c r="P55" s="369"/>
      <c r="Q55" s="369"/>
      <c r="R55" s="369"/>
      <c r="S55" s="370"/>
      <c r="T55" s="366"/>
      <c r="U55" s="366"/>
      <c r="AG55" s="351"/>
      <c r="AN55" s="266"/>
      <c r="AO55" s="632"/>
      <c r="AP55" s="632"/>
    </row>
    <row r="56" spans="3:42" s="88" customFormat="1" ht="48.95" customHeight="1" x14ac:dyDescent="0.25">
      <c r="C56" s="371"/>
      <c r="D56" s="372"/>
      <c r="E56" s="22"/>
      <c r="F56" s="361"/>
      <c r="G56" s="349"/>
      <c r="H56" s="349"/>
      <c r="I56" s="85"/>
      <c r="J56" s="85"/>
      <c r="K56" s="373"/>
      <c r="L56" s="374"/>
      <c r="M56" s="375"/>
      <c r="N56" s="349"/>
      <c r="O56" s="349"/>
      <c r="P56" s="349"/>
      <c r="Q56" s="349"/>
      <c r="R56" s="349"/>
      <c r="S56" s="376"/>
      <c r="T56" s="377"/>
      <c r="U56" s="374"/>
      <c r="AG56" s="351"/>
      <c r="AN56" s="266"/>
      <c r="AO56" s="632"/>
      <c r="AP56" s="632"/>
    </row>
    <row r="57" spans="3:42" s="88" customFormat="1" ht="48.95" customHeight="1" x14ac:dyDescent="0.25">
      <c r="C57" s="371"/>
      <c r="D57" s="372"/>
      <c r="E57" s="22"/>
      <c r="F57" s="378"/>
      <c r="G57" s="85"/>
      <c r="H57" s="85"/>
      <c r="I57" s="85"/>
      <c r="J57" s="85"/>
      <c r="K57" s="373"/>
      <c r="L57" s="374"/>
      <c r="M57" s="262"/>
      <c r="N57" s="85"/>
      <c r="O57" s="85"/>
      <c r="P57" s="85"/>
      <c r="Q57" s="349"/>
      <c r="R57" s="349"/>
      <c r="S57" s="85"/>
      <c r="T57" s="377"/>
      <c r="U57" s="374"/>
      <c r="AG57" s="351"/>
      <c r="AN57" s="200"/>
      <c r="AO57" s="632"/>
      <c r="AP57" s="632"/>
    </row>
    <row r="58" spans="3:42" s="88" customFormat="1" ht="48.95" customHeight="1" x14ac:dyDescent="0.25">
      <c r="C58" s="371"/>
      <c r="D58" s="372"/>
      <c r="E58" s="22"/>
      <c r="F58" s="379"/>
      <c r="G58" s="85"/>
      <c r="H58" s="85"/>
      <c r="I58" s="85"/>
      <c r="J58" s="85"/>
      <c r="K58" s="373"/>
      <c r="L58" s="374"/>
      <c r="M58" s="262"/>
      <c r="N58" s="85"/>
      <c r="O58" s="85"/>
      <c r="P58" s="85"/>
      <c r="Q58" s="349"/>
      <c r="R58" s="349"/>
      <c r="S58" s="85"/>
      <c r="T58" s="377"/>
      <c r="U58" s="374"/>
      <c r="AG58" s="351"/>
      <c r="AN58" s="200"/>
      <c r="AO58" s="632"/>
      <c r="AP58" s="632"/>
    </row>
    <row r="59" spans="3:42" s="88" customFormat="1" ht="48.95" customHeight="1" x14ac:dyDescent="0.25">
      <c r="C59" s="371"/>
      <c r="D59" s="372"/>
      <c r="E59" s="22"/>
      <c r="F59" s="378"/>
      <c r="G59" s="85"/>
      <c r="H59" s="85"/>
      <c r="I59" s="85"/>
      <c r="J59" s="85"/>
      <c r="K59" s="373"/>
      <c r="L59" s="374"/>
      <c r="M59" s="262"/>
      <c r="N59" s="85"/>
      <c r="O59" s="349"/>
      <c r="P59" s="349"/>
      <c r="Q59" s="349"/>
      <c r="R59" s="349"/>
      <c r="S59" s="85"/>
      <c r="T59" s="377"/>
      <c r="U59" s="374"/>
      <c r="AG59" s="351"/>
      <c r="AN59" s="200"/>
      <c r="AO59" s="632"/>
      <c r="AP59" s="632"/>
    </row>
    <row r="60" spans="3:42" s="88" customFormat="1" ht="48.95" customHeight="1" x14ac:dyDescent="0.25">
      <c r="C60" s="371"/>
      <c r="D60" s="372"/>
      <c r="E60" s="22"/>
      <c r="F60" s="378"/>
      <c r="G60" s="85"/>
      <c r="H60" s="85"/>
      <c r="I60" s="85"/>
      <c r="J60" s="85"/>
      <c r="K60" s="373"/>
      <c r="L60" s="374"/>
      <c r="M60" s="262"/>
      <c r="N60" s="85"/>
      <c r="O60" s="349"/>
      <c r="P60" s="349"/>
      <c r="Q60" s="349"/>
      <c r="R60" s="349"/>
      <c r="S60" s="85"/>
      <c r="T60" s="377"/>
      <c r="U60" s="374"/>
      <c r="AG60" s="351"/>
      <c r="AN60" s="200"/>
      <c r="AO60" s="632"/>
      <c r="AP60" s="632"/>
    </row>
    <row r="61" spans="3:42" s="88" customFormat="1" ht="48.95" customHeight="1" x14ac:dyDescent="0.25">
      <c r="C61" s="371"/>
      <c r="D61" s="372"/>
      <c r="E61" s="22"/>
      <c r="F61" s="378"/>
      <c r="G61" s="85"/>
      <c r="H61" s="85"/>
      <c r="I61" s="85"/>
      <c r="J61" s="85"/>
      <c r="K61" s="373"/>
      <c r="L61" s="374"/>
      <c r="M61" s="262"/>
      <c r="N61" s="85"/>
      <c r="O61" s="349"/>
      <c r="P61" s="349"/>
      <c r="Q61" s="349"/>
      <c r="R61" s="349"/>
      <c r="S61" s="85"/>
      <c r="T61" s="377"/>
      <c r="U61" s="374"/>
      <c r="AG61" s="351"/>
      <c r="AN61" s="200"/>
      <c r="AO61" s="632"/>
      <c r="AP61" s="632"/>
    </row>
    <row r="62" spans="3:42" s="88" customFormat="1" ht="48.95" customHeight="1" x14ac:dyDescent="0.25">
      <c r="C62" s="371"/>
      <c r="D62" s="372"/>
      <c r="E62" s="22"/>
      <c r="F62" s="379"/>
      <c r="G62" s="85"/>
      <c r="H62" s="85"/>
      <c r="I62" s="85"/>
      <c r="J62" s="85"/>
      <c r="K62" s="373"/>
      <c r="L62" s="374"/>
      <c r="M62" s="262"/>
      <c r="N62" s="85"/>
      <c r="O62" s="349"/>
      <c r="P62" s="349"/>
      <c r="Q62" s="349"/>
      <c r="R62" s="349"/>
      <c r="S62" s="85"/>
      <c r="T62" s="377"/>
      <c r="U62" s="374"/>
      <c r="AG62" s="351"/>
      <c r="AN62" s="200"/>
      <c r="AO62" s="632"/>
      <c r="AP62" s="632"/>
    </row>
    <row r="63" spans="3:42" s="88" customFormat="1" ht="48.95" customHeight="1" x14ac:dyDescent="0.25">
      <c r="C63" s="371"/>
      <c r="D63" s="372"/>
      <c r="E63" s="22"/>
      <c r="F63" s="378"/>
      <c r="G63" s="85"/>
      <c r="H63" s="85"/>
      <c r="I63" s="85"/>
      <c r="J63" s="85"/>
      <c r="K63" s="373"/>
      <c r="L63" s="374"/>
      <c r="M63" s="262"/>
      <c r="N63" s="85"/>
      <c r="O63" s="85"/>
      <c r="P63" s="85"/>
      <c r="Q63" s="349"/>
      <c r="R63" s="349"/>
      <c r="S63" s="85"/>
      <c r="T63" s="377"/>
      <c r="U63" s="374"/>
      <c r="AG63" s="351"/>
      <c r="AN63" s="200"/>
      <c r="AO63" s="632"/>
      <c r="AP63" s="632"/>
    </row>
    <row r="64" spans="3:42" s="88" customFormat="1" ht="48.95" customHeight="1" x14ac:dyDescent="0.25">
      <c r="C64" s="371"/>
      <c r="D64" s="372"/>
      <c r="E64" s="22"/>
      <c r="F64" s="378"/>
      <c r="G64" s="85"/>
      <c r="H64" s="85"/>
      <c r="I64" s="85"/>
      <c r="J64" s="260"/>
      <c r="K64" s="373"/>
      <c r="L64" s="374"/>
      <c r="M64" s="262"/>
      <c r="N64" s="85"/>
      <c r="O64" s="85"/>
      <c r="P64" s="85"/>
      <c r="Q64" s="349"/>
      <c r="R64" s="349"/>
      <c r="S64" s="85"/>
      <c r="T64" s="377"/>
      <c r="U64" s="374"/>
      <c r="AG64" s="351"/>
      <c r="AN64" s="200"/>
      <c r="AO64" s="632"/>
      <c r="AP64" s="632"/>
    </row>
    <row r="65" spans="3:42" s="88" customFormat="1" ht="48.95" customHeight="1" x14ac:dyDescent="0.25">
      <c r="C65" s="371"/>
      <c r="D65" s="372"/>
      <c r="E65" s="22"/>
      <c r="F65" s="378"/>
      <c r="G65" s="85"/>
      <c r="H65" s="85"/>
      <c r="I65" s="260"/>
      <c r="J65" s="260"/>
      <c r="K65" s="373"/>
      <c r="L65" s="374"/>
      <c r="M65" s="262"/>
      <c r="N65" s="85"/>
      <c r="O65" s="85"/>
      <c r="P65" s="85"/>
      <c r="Q65" s="349"/>
      <c r="R65" s="349"/>
      <c r="S65" s="85"/>
      <c r="T65" s="377"/>
      <c r="U65" s="374"/>
      <c r="AG65" s="351"/>
      <c r="AN65" s="200"/>
      <c r="AO65" s="632"/>
      <c r="AP65" s="632"/>
    </row>
    <row r="66" spans="3:42" s="88" customFormat="1" ht="48.95" customHeight="1" x14ac:dyDescent="0.25">
      <c r="C66" s="371"/>
      <c r="D66" s="372"/>
      <c r="E66" s="22"/>
      <c r="F66" s="378"/>
      <c r="G66" s="85"/>
      <c r="H66" s="85"/>
      <c r="I66" s="260"/>
      <c r="J66" s="260"/>
      <c r="K66" s="373"/>
      <c r="L66" s="374"/>
      <c r="M66" s="262"/>
      <c r="N66" s="85"/>
      <c r="O66" s="85"/>
      <c r="P66" s="85"/>
      <c r="Q66" s="349"/>
      <c r="R66" s="349"/>
      <c r="S66" s="85"/>
      <c r="T66" s="377"/>
      <c r="U66" s="374"/>
      <c r="AG66" s="351"/>
      <c r="AN66" s="200"/>
      <c r="AO66" s="632"/>
      <c r="AP66" s="632"/>
    </row>
    <row r="67" spans="3:42" s="88" customFormat="1" ht="48.95" customHeight="1" x14ac:dyDescent="0.25">
      <c r="C67" s="371"/>
      <c r="D67" s="372"/>
      <c r="E67" s="22"/>
      <c r="G67" s="85"/>
      <c r="H67" s="85"/>
      <c r="I67" s="260"/>
      <c r="J67" s="85"/>
      <c r="K67" s="373"/>
      <c r="L67" s="374"/>
      <c r="N67" s="85"/>
      <c r="O67" s="85"/>
      <c r="P67" s="85"/>
      <c r="Q67" s="349"/>
      <c r="R67" s="349"/>
      <c r="T67" s="377"/>
      <c r="U67" s="374"/>
      <c r="AG67" s="351"/>
      <c r="AN67" s="200"/>
      <c r="AO67" s="632"/>
      <c r="AP67" s="632"/>
    </row>
    <row r="68" spans="3:42" s="88" customFormat="1" ht="48.95" customHeight="1" x14ac:dyDescent="0.25">
      <c r="C68" s="371"/>
      <c r="D68" s="372"/>
      <c r="E68" s="22"/>
      <c r="G68" s="85"/>
      <c r="H68" s="85"/>
      <c r="I68" s="260"/>
      <c r="J68" s="85"/>
      <c r="K68" s="373"/>
      <c r="L68" s="374"/>
      <c r="N68" s="85"/>
      <c r="O68" s="85"/>
      <c r="P68" s="85"/>
      <c r="Q68" s="349"/>
      <c r="R68" s="349"/>
      <c r="T68" s="377"/>
      <c r="U68" s="374"/>
      <c r="AG68" s="351"/>
      <c r="AN68" s="200"/>
      <c r="AO68" s="632"/>
      <c r="AP68" s="632"/>
    </row>
    <row r="69" spans="3:42" s="88" customFormat="1" ht="48.95" customHeight="1" x14ac:dyDescent="0.25">
      <c r="C69" s="371"/>
      <c r="D69" s="372"/>
      <c r="E69" s="22"/>
      <c r="G69" s="85"/>
      <c r="H69" s="85"/>
      <c r="I69" s="260"/>
      <c r="J69" s="85"/>
      <c r="K69" s="373"/>
      <c r="L69" s="374"/>
      <c r="N69" s="85"/>
      <c r="O69" s="85"/>
      <c r="P69" s="85"/>
      <c r="Q69" s="349"/>
      <c r="R69" s="349"/>
      <c r="T69" s="377"/>
      <c r="U69" s="374"/>
      <c r="AG69" s="351"/>
      <c r="AN69" s="200"/>
      <c r="AO69" s="632"/>
      <c r="AP69" s="632"/>
    </row>
    <row r="70" spans="3:42" s="88" customFormat="1" ht="48.95" customHeight="1" x14ac:dyDescent="0.25">
      <c r="C70" s="371"/>
      <c r="D70" s="372"/>
      <c r="E70" s="22"/>
      <c r="G70" s="85"/>
      <c r="H70" s="85"/>
      <c r="I70" s="260"/>
      <c r="J70" s="85"/>
      <c r="K70" s="373"/>
      <c r="L70" s="374"/>
      <c r="N70" s="85"/>
      <c r="O70" s="349"/>
      <c r="P70" s="349"/>
      <c r="Q70" s="349"/>
      <c r="R70" s="349"/>
      <c r="T70" s="377"/>
      <c r="U70" s="374"/>
      <c r="AG70" s="351"/>
      <c r="AN70" s="200"/>
      <c r="AO70" s="632"/>
      <c r="AP70" s="632"/>
    </row>
    <row r="71" spans="3:42" s="88" customFormat="1" ht="48.95" customHeight="1" x14ac:dyDescent="0.25">
      <c r="C71" s="371"/>
      <c r="D71" s="372"/>
      <c r="E71" s="22"/>
      <c r="G71" s="85"/>
      <c r="H71" s="85"/>
      <c r="I71" s="260"/>
      <c r="J71" s="85"/>
      <c r="K71" s="373"/>
      <c r="L71" s="374"/>
      <c r="N71" s="85"/>
      <c r="O71" s="349"/>
      <c r="P71" s="349"/>
      <c r="Q71" s="349"/>
      <c r="R71" s="349"/>
      <c r="T71" s="377"/>
      <c r="U71" s="374"/>
      <c r="AG71" s="351"/>
      <c r="AN71" s="200"/>
      <c r="AO71" s="632"/>
      <c r="AP71" s="632"/>
    </row>
    <row r="72" spans="3:42" s="88" customFormat="1" ht="48.95" customHeight="1" x14ac:dyDescent="0.25">
      <c r="C72" s="371"/>
      <c r="D72" s="372"/>
      <c r="E72" s="22"/>
      <c r="G72" s="85"/>
      <c r="H72" s="260"/>
      <c r="I72" s="85"/>
      <c r="J72" s="85"/>
      <c r="K72" s="373"/>
      <c r="L72" s="374"/>
      <c r="N72" s="85"/>
      <c r="O72" s="349"/>
      <c r="P72" s="349"/>
      <c r="Q72" s="349"/>
      <c r="R72" s="349"/>
      <c r="T72" s="377"/>
      <c r="U72" s="374"/>
      <c r="V72" s="380"/>
      <c r="W72" s="380"/>
      <c r="X72" s="380"/>
      <c r="Y72" s="380"/>
      <c r="Z72" s="380"/>
      <c r="AA72" s="380"/>
      <c r="AG72" s="351"/>
      <c r="AN72" s="200"/>
      <c r="AO72" s="632"/>
      <c r="AP72" s="632"/>
    </row>
    <row r="73" spans="3:42" s="88" customFormat="1" ht="48.95" customHeight="1" x14ac:dyDescent="0.25">
      <c r="C73" s="371"/>
      <c r="D73" s="372"/>
      <c r="E73" s="22"/>
      <c r="F73" s="381"/>
      <c r="G73" s="381"/>
      <c r="K73" s="351"/>
      <c r="L73" s="351"/>
      <c r="N73" s="351"/>
      <c r="O73" s="351"/>
      <c r="P73" s="351"/>
      <c r="Q73" s="351"/>
      <c r="R73" s="351"/>
      <c r="AG73" s="351"/>
      <c r="AN73" s="200"/>
      <c r="AO73" s="632"/>
      <c r="AP73" s="632"/>
    </row>
    <row r="74" spans="3:42" s="88" customFormat="1" ht="48.95" customHeight="1" x14ac:dyDescent="0.25">
      <c r="C74" s="371"/>
      <c r="D74" s="372"/>
      <c r="E74" s="22"/>
      <c r="F74" s="381"/>
      <c r="G74" s="381"/>
      <c r="K74" s="351"/>
      <c r="L74" s="351"/>
      <c r="N74" s="351"/>
      <c r="O74" s="351"/>
      <c r="P74" s="351"/>
      <c r="Q74" s="351"/>
      <c r="R74" s="351"/>
      <c r="AG74" s="351"/>
      <c r="AN74" s="200"/>
      <c r="AO74" s="632"/>
      <c r="AP74" s="632"/>
    </row>
    <row r="75" spans="3:42" s="88" customFormat="1" ht="48.95" customHeight="1" x14ac:dyDescent="0.25">
      <c r="C75" s="382"/>
      <c r="D75" s="383"/>
      <c r="E75" s="384"/>
      <c r="F75" s="381"/>
      <c r="G75" s="381"/>
      <c r="K75" s="351"/>
      <c r="L75" s="351"/>
      <c r="N75" s="351"/>
      <c r="O75" s="351"/>
      <c r="P75" s="351"/>
      <c r="Q75" s="351"/>
      <c r="R75" s="351"/>
      <c r="AG75" s="351"/>
      <c r="AN75" s="200"/>
      <c r="AO75" s="632"/>
      <c r="AP75" s="632"/>
    </row>
    <row r="76" spans="3:42" s="88" customFormat="1" ht="48.95" customHeight="1" x14ac:dyDescent="0.25">
      <c r="C76" s="382"/>
      <c r="D76" s="383"/>
      <c r="E76" s="384"/>
      <c r="K76" s="351"/>
      <c r="L76" s="351"/>
      <c r="N76" s="351"/>
      <c r="O76" s="351"/>
      <c r="P76" s="351"/>
      <c r="Q76" s="351"/>
      <c r="R76" s="351"/>
      <c r="AG76" s="351"/>
      <c r="AN76" s="200"/>
      <c r="AO76" s="632"/>
      <c r="AP76" s="632"/>
    </row>
    <row r="77" spans="3:42" s="88" customFormat="1" ht="48.95" customHeight="1" x14ac:dyDescent="0.25">
      <c r="C77" s="382"/>
      <c r="D77" s="383"/>
      <c r="E77" s="384"/>
      <c r="K77" s="351"/>
      <c r="L77" s="351"/>
      <c r="N77" s="351"/>
      <c r="O77" s="351"/>
      <c r="P77" s="351"/>
      <c r="Q77" s="351"/>
      <c r="R77" s="351"/>
      <c r="AG77" s="351"/>
      <c r="AN77" s="200"/>
      <c r="AO77" s="632"/>
      <c r="AP77" s="632"/>
    </row>
    <row r="78" spans="3:42" s="88" customFormat="1" ht="48.95" customHeight="1" x14ac:dyDescent="0.25">
      <c r="C78" s="385"/>
      <c r="D78" s="383"/>
      <c r="E78" s="384"/>
      <c r="K78" s="351"/>
      <c r="L78" s="351"/>
      <c r="N78" s="351"/>
      <c r="O78" s="351"/>
      <c r="P78" s="351"/>
      <c r="Q78" s="351"/>
      <c r="R78" s="351"/>
      <c r="AG78" s="351"/>
      <c r="AN78" s="200"/>
      <c r="AO78" s="632"/>
      <c r="AP78" s="632"/>
    </row>
    <row r="79" spans="3:42" s="88" customFormat="1" x14ac:dyDescent="0.25">
      <c r="AG79" s="351"/>
      <c r="AN79" s="200"/>
      <c r="AO79" s="632"/>
      <c r="AP79" s="632"/>
    </row>
    <row r="80" spans="3:42" s="88" customFormat="1" x14ac:dyDescent="0.25">
      <c r="AG80" s="351"/>
      <c r="AN80" s="200"/>
      <c r="AO80" s="632"/>
      <c r="AP80" s="632"/>
    </row>
  </sheetData>
  <sheetProtection algorithmName="SHA-512" hashValue="7ADVu41g9ZWisfUi2UABeQBN3BOKU6a03rv7/18wOoOobrl95mDEBxNwi35FFZD8Cf++9w6N9zLth34SKfdGUw==" saltValue="LtquXx2W2n1tGlPO2A1Vpw==" spinCount="100000" sheet="1" objects="1" scenarios="1"/>
  <mergeCells count="72">
    <mergeCell ref="G52:L52"/>
    <mergeCell ref="N52:Q52"/>
    <mergeCell ref="S6:T7"/>
    <mergeCell ref="C26:D26"/>
    <mergeCell ref="O26:P26"/>
    <mergeCell ref="C24:D24"/>
    <mergeCell ref="O24:P24"/>
    <mergeCell ref="C22:E22"/>
    <mergeCell ref="N22:P22"/>
    <mergeCell ref="C21:D21"/>
    <mergeCell ref="J21:K21"/>
    <mergeCell ref="U26:V26"/>
    <mergeCell ref="Z26:AA26"/>
    <mergeCell ref="C51:E51"/>
    <mergeCell ref="G51:K51"/>
    <mergeCell ref="T51:U51"/>
    <mergeCell ref="U24:V24"/>
    <mergeCell ref="Z24:AA24"/>
    <mergeCell ref="C25:D25"/>
    <mergeCell ref="O25:P25"/>
    <mergeCell ref="U25:V25"/>
    <mergeCell ref="Z25:AA25"/>
    <mergeCell ref="U22:V22"/>
    <mergeCell ref="Y22:AA22"/>
    <mergeCell ref="C23:D23"/>
    <mergeCell ref="O23:P23"/>
    <mergeCell ref="U23:V23"/>
    <mergeCell ref="Z23:AA23"/>
    <mergeCell ref="U21:W21"/>
    <mergeCell ref="AF21:AG21"/>
    <mergeCell ref="X17:Y17"/>
    <mergeCell ref="Z17:AA17"/>
    <mergeCell ref="AP17:AQ17"/>
    <mergeCell ref="X18:Y18"/>
    <mergeCell ref="Z18:AA18"/>
    <mergeCell ref="AP18:AQ18"/>
    <mergeCell ref="X15:Y15"/>
    <mergeCell ref="Z15:AA15"/>
    <mergeCell ref="AP15:AQ15"/>
    <mergeCell ref="X16:Y16"/>
    <mergeCell ref="Z16:AA16"/>
    <mergeCell ref="AP16:AQ16"/>
    <mergeCell ref="X13:Y13"/>
    <mergeCell ref="Z13:AA13"/>
    <mergeCell ref="AP13:AQ13"/>
    <mergeCell ref="X14:Y14"/>
    <mergeCell ref="Z14:AA14"/>
    <mergeCell ref="AP14:AQ14"/>
    <mergeCell ref="A11:A12"/>
    <mergeCell ref="X11:Y11"/>
    <mergeCell ref="Z11:AA11"/>
    <mergeCell ref="AP11:AQ11"/>
    <mergeCell ref="X12:Y12"/>
    <mergeCell ref="Z12:AA12"/>
    <mergeCell ref="AP12:AQ12"/>
    <mergeCell ref="A9:A10"/>
    <mergeCell ref="X9:AA9"/>
    <mergeCell ref="AP9:AR9"/>
    <mergeCell ref="X10:Y10"/>
    <mergeCell ref="Z10:AA10"/>
    <mergeCell ref="AP10:AQ10"/>
    <mergeCell ref="AR6:AV6"/>
    <mergeCell ref="BE6:BF7"/>
    <mergeCell ref="AB7:AG7"/>
    <mergeCell ref="AH7:AJ7"/>
    <mergeCell ref="AR7:AW7"/>
    <mergeCell ref="AY7:BC7"/>
    <mergeCell ref="A5:A8"/>
    <mergeCell ref="G6:K6"/>
    <mergeCell ref="AB6:AG6"/>
    <mergeCell ref="AH6:AJ6"/>
    <mergeCell ref="AL6:AM7"/>
  </mergeCells>
  <conditionalFormatting sqref="C11:C18">
    <cfRule type="cellIs" dxfId="93" priority="1" operator="equal">
      <formula>0</formula>
    </cfRule>
    <cfRule type="containsBlanks" dxfId="92" priority="2">
      <formula>LEN(TRIM(C11))=0</formula>
    </cfRule>
  </conditionalFormatting>
  <conditionalFormatting sqref="D11:D18">
    <cfRule type="cellIs" dxfId="91" priority="50" operator="equal">
      <formula>"N/A"</formula>
    </cfRule>
  </conditionalFormatting>
  <conditionalFormatting sqref="E11:E18">
    <cfRule type="cellIs" dxfId="90" priority="51" operator="equal">
      <formula>0</formula>
    </cfRule>
    <cfRule type="containsBlanks" dxfId="89" priority="58">
      <formula>LEN(TRIM(E11))=0</formula>
    </cfRule>
  </conditionalFormatting>
  <conditionalFormatting sqref="E24:E26 U24:U26">
    <cfRule type="cellIs" dxfId="88" priority="37" operator="equal">
      <formula>"N/A"</formula>
    </cfRule>
  </conditionalFormatting>
  <conditionalFormatting sqref="G11:L18">
    <cfRule type="cellIs" dxfId="87" priority="7" operator="equal">
      <formula>"N/A"</formula>
    </cfRule>
  </conditionalFormatting>
  <conditionalFormatting sqref="J24:J26">
    <cfRule type="cellIs" dxfId="86" priority="43" operator="equal">
      <formula>"N/A"</formula>
    </cfRule>
  </conditionalFormatting>
  <conditionalFormatting sqref="K24:K26">
    <cfRule type="cellIs" dxfId="85" priority="38" operator="equal">
      <formula>"N/A"</formula>
    </cfRule>
    <cfRule type="cellIs" dxfId="84" priority="39" operator="equal">
      <formula>"Medio"</formula>
    </cfRule>
    <cfRule type="cellIs" dxfId="83" priority="40" operator="equal">
      <formula>"Medio"</formula>
    </cfRule>
    <cfRule type="cellIs" dxfId="82" priority="41" operator="equal">
      <formula>"Alto"</formula>
    </cfRule>
    <cfRule type="cellIs" dxfId="81" priority="42" operator="equal">
      <formula>"Bajo"</formula>
    </cfRule>
  </conditionalFormatting>
  <conditionalFormatting sqref="M11:M18">
    <cfRule type="cellIs" dxfId="80" priority="49" operator="equal">
      <formula>"N/A"</formula>
    </cfRule>
    <cfRule type="cellIs" dxfId="79" priority="52" operator="equal">
      <formula>"Medio"</formula>
    </cfRule>
    <cfRule type="cellIs" dxfId="78" priority="53" operator="equal">
      <formula>"Medio"</formula>
    </cfRule>
    <cfRule type="cellIs" dxfId="77" priority="54" operator="equal">
      <formula>"Alto"</formula>
    </cfRule>
    <cfRule type="cellIs" dxfId="76" priority="55" operator="equal">
      <formula>"Bajo"</formula>
    </cfRule>
  </conditionalFormatting>
  <conditionalFormatting sqref="O11:R18">
    <cfRule type="cellIs" dxfId="75" priority="35" operator="equal">
      <formula>"N/A"</formula>
    </cfRule>
  </conditionalFormatting>
  <conditionalFormatting sqref="S11:T18">
    <cfRule type="cellIs" dxfId="74" priority="25" operator="equal">
      <formula>"N/A"</formula>
    </cfRule>
    <cfRule type="cellIs" dxfId="73" priority="26" operator="equal">
      <formula>"Medio"</formula>
    </cfRule>
    <cfRule type="cellIs" dxfId="72" priority="27" operator="equal">
      <formula>"Alto"</formula>
    </cfRule>
    <cfRule type="cellIs" dxfId="71" priority="28" operator="equal">
      <formula>"Bajo"</formula>
    </cfRule>
  </conditionalFormatting>
  <conditionalFormatting sqref="T11:T18">
    <cfRule type="cellIs" dxfId="70" priority="16" operator="equal">
      <formula>"Medio"</formula>
    </cfRule>
  </conditionalFormatting>
  <conditionalFormatting sqref="T24:T25">
    <cfRule type="cellIs" dxfId="69" priority="34" operator="equal">
      <formula>"N/A"</formula>
    </cfRule>
  </conditionalFormatting>
  <conditionalFormatting sqref="V11:V18">
    <cfRule type="cellIs" dxfId="68" priority="56" operator="equal">
      <formula>"N/A"</formula>
    </cfRule>
    <cfRule type="cellIs" dxfId="67" priority="57" operator="equal">
      <formula>"Medio"</formula>
    </cfRule>
    <cfRule type="cellIs" dxfId="66" priority="61" operator="equal">
      <formula>"Bajo"</formula>
    </cfRule>
    <cfRule type="cellIs" dxfId="65" priority="59" operator="equal">
      <formula>"Medio"</formula>
    </cfRule>
    <cfRule type="cellIs" dxfId="64" priority="60" operator="equal">
      <formula>"Alto"</formula>
    </cfRule>
  </conditionalFormatting>
  <conditionalFormatting sqref="W24:W26">
    <cfRule type="cellIs" dxfId="63" priority="45" operator="equal">
      <formula>"Medio"</formula>
    </cfRule>
    <cfRule type="cellIs" dxfId="62" priority="46" operator="equal">
      <formula>"Medio"</formula>
    </cfRule>
    <cfRule type="cellIs" dxfId="61" priority="47" operator="equal">
      <formula>"Alto"</formula>
    </cfRule>
    <cfRule type="cellIs" dxfId="60" priority="48" operator="equal">
      <formula>"Bajo"</formula>
    </cfRule>
    <cfRule type="cellIs" dxfId="59" priority="44" operator="equal">
      <formula>"N/A"</formula>
    </cfRule>
  </conditionalFormatting>
  <dataValidations count="3">
    <dataValidation type="list" allowBlank="1" showInputMessage="1" showErrorMessage="1" sqref="H13 O11:Q18 AD17:AD18 Q24:R26 AI11:AK18 BD11:BD18 AZ12:AZ18 BA13:BB18 BB12 AZ11:BB11 AT11:AV17 G24:H26 AB24:AC26 H16 K11:K18 T26 AD11:AD14 I15:J18 I11:I13 J11:J12 R13:R17 R11 R12 R18" xr:uid="{04241218-D287-42CB-832B-8DCD298A062B}">
      <formula1>"0,1,2,3"</formula1>
    </dataValidation>
    <dataValidation type="list" allowBlank="1" showInputMessage="1" showErrorMessage="1" sqref="AD24:AE26 AC11:AC18 S24:S26 AS11:AS18 AT18:AV18 I24:I26 G11:G18 AE11:AE18 AF13:AF15 AF17" xr:uid="{ABC69A6D-99BA-40DC-907C-2ECE655D21D4}">
      <formula1>"0,3"</formula1>
    </dataValidation>
    <dataValidation type="list" allowBlank="1" showInputMessage="1" showErrorMessage="1" sqref="D56:D74 D11:D18 D27:D42" xr:uid="{293617DC-1E0C-4404-AD63-1C65DEA1864F}">
      <formula1>"N/A, Activo"</formula1>
    </dataValidation>
  </dataValidations>
  <pageMargins left="0.7" right="0.7" top="0.75" bottom="0.75" header="0.3" footer="0.3"/>
  <headerFooter>
    <oddHeader>&amp;C&amp;&amp;"Calibri"&amp;10&amp;K808080 Corporate Use&amp;K808080&amp;1#_x000D_</oddHead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1336E-8A07-4478-A07A-C32521A803E1}">
  <sheetPr>
    <tabColor theme="7" tint="-0.499984740745262"/>
  </sheetPr>
  <dimension ref="A1:Y73"/>
  <sheetViews>
    <sheetView zoomScale="70" zoomScaleNormal="70" workbookViewId="0"/>
  </sheetViews>
  <sheetFormatPr baseColWidth="10" defaultColWidth="9.140625" defaultRowHeight="15" x14ac:dyDescent="0.25"/>
  <cols>
    <col min="1" max="1" width="43" style="40" customWidth="1"/>
    <col min="2" max="2" width="6.5703125" style="40" customWidth="1"/>
    <col min="3" max="3" width="43.28515625" style="170" customWidth="1"/>
    <col min="4" max="4" width="32.42578125" style="170" customWidth="1"/>
    <col min="5" max="5" width="26.42578125" style="40" bestFit="1" customWidth="1"/>
    <col min="6" max="6" width="22.5703125" style="40" customWidth="1"/>
    <col min="7" max="7" width="27.28515625" style="40" customWidth="1"/>
    <col min="8" max="8" width="2.140625" style="40" customWidth="1"/>
    <col min="9" max="9" width="29.85546875" style="40" customWidth="1"/>
    <col min="10" max="10" width="26.85546875" style="40" customWidth="1"/>
    <col min="11" max="11" width="19.7109375" style="40" customWidth="1"/>
    <col min="12" max="12" width="24.85546875" style="40" customWidth="1"/>
    <col min="13" max="13" width="2.140625" style="40" customWidth="1"/>
    <col min="14" max="14" width="25.5703125" style="40" customWidth="1"/>
    <col min="15" max="15" width="28" style="40" customWidth="1"/>
    <col min="16" max="16" width="22.7109375" style="40" customWidth="1"/>
    <col min="17" max="17" width="31.5703125" style="40" customWidth="1"/>
    <col min="18" max="19" width="36.5703125" style="40" customWidth="1"/>
    <col min="20" max="20" width="19" style="40" customWidth="1"/>
    <col min="21" max="21" width="2.85546875" style="40" customWidth="1"/>
    <col min="22" max="25" width="19.5703125" style="40" customWidth="1"/>
    <col min="26" max="16384" width="9.140625" style="40"/>
  </cols>
  <sheetData>
    <row r="1" spans="1:17" ht="20.25" customHeight="1" x14ac:dyDescent="0.25"/>
    <row r="2" spans="1:17" ht="27" customHeight="1" x14ac:dyDescent="0.3">
      <c r="A2" s="44"/>
      <c r="B2" s="44"/>
      <c r="C2" s="321" t="s">
        <v>570</v>
      </c>
      <c r="D2" s="321"/>
      <c r="E2" s="321"/>
      <c r="F2" s="321"/>
      <c r="G2" s="321"/>
    </row>
    <row r="3" spans="1:17" ht="41.45" customHeight="1" thickBot="1" x14ac:dyDescent="0.5">
      <c r="A3" s="44"/>
      <c r="B3" s="463"/>
      <c r="C3" s="464" t="s">
        <v>242</v>
      </c>
      <c r="D3" s="465"/>
      <c r="E3" s="47"/>
      <c r="F3" s="47"/>
      <c r="G3" s="47"/>
      <c r="H3" s="47"/>
    </row>
    <row r="4" spans="1:17" ht="22.5" customHeight="1" x14ac:dyDescent="0.3">
      <c r="A4" s="44"/>
      <c r="B4" s="44"/>
      <c r="C4" s="458"/>
      <c r="D4" s="458"/>
      <c r="E4" s="458"/>
      <c r="F4" s="456"/>
    </row>
    <row r="5" spans="1:17" s="88" customFormat="1" ht="27.6" customHeight="1" x14ac:dyDescent="0.3">
      <c r="A5" s="457"/>
      <c r="B5" s="1222"/>
      <c r="C5" s="1222"/>
      <c r="D5" s="1222"/>
      <c r="E5" s="1222"/>
      <c r="F5" s="1222"/>
      <c r="G5" s="1222"/>
      <c r="H5" s="1222"/>
      <c r="I5" s="1222"/>
      <c r="J5" s="1222"/>
      <c r="K5" s="1222"/>
      <c r="L5" s="1222"/>
      <c r="M5" s="1222"/>
      <c r="N5" s="1222"/>
      <c r="O5" s="1222"/>
      <c r="P5" s="1222"/>
      <c r="Q5" s="1222"/>
    </row>
    <row r="6" spans="1:17" s="88" customFormat="1" ht="27.6" customHeight="1" x14ac:dyDescent="0.3">
      <c r="A6" s="44"/>
      <c r="B6" s="459"/>
      <c r="C6" s="459"/>
      <c r="D6" s="459"/>
      <c r="E6" s="459"/>
      <c r="F6" s="459"/>
      <c r="G6" s="459"/>
      <c r="H6" s="459"/>
      <c r="I6" s="459"/>
      <c r="J6" s="459"/>
      <c r="K6" s="459"/>
      <c r="L6" s="459"/>
      <c r="M6" s="459"/>
      <c r="N6" s="459"/>
      <c r="O6" s="459"/>
      <c r="P6" s="459"/>
      <c r="Q6" s="459"/>
    </row>
    <row r="7" spans="1:17" s="88" customFormat="1" ht="44.25" customHeight="1" x14ac:dyDescent="0.3">
      <c r="A7" s="44"/>
      <c r="B7" s="1067" t="s">
        <v>422</v>
      </c>
      <c r="C7" s="1067"/>
      <c r="D7" s="1067"/>
      <c r="E7" s="1067"/>
      <c r="F7" s="1067"/>
      <c r="G7" s="1067"/>
      <c r="H7" s="462"/>
      <c r="I7" s="462"/>
      <c r="J7" s="462"/>
      <c r="K7" s="462"/>
      <c r="L7" s="462"/>
      <c r="M7" s="462"/>
      <c r="N7" s="462"/>
      <c r="O7" s="462"/>
      <c r="P7" s="462"/>
      <c r="Q7" s="462"/>
    </row>
    <row r="8" spans="1:17" ht="21" customHeight="1" thickBot="1" x14ac:dyDescent="0.35">
      <c r="A8" s="169"/>
      <c r="B8" s="460"/>
      <c r="C8" s="460"/>
      <c r="D8" s="220"/>
      <c r="E8" s="8"/>
      <c r="F8" s="243">
        <f>IFERROR(AVERAGE(F16:F31),0)</f>
        <v>0</v>
      </c>
      <c r="G8" s="18"/>
      <c r="H8" s="8"/>
      <c r="J8" s="219"/>
      <c r="K8" s="243">
        <f>IFERROR(AVERAGE(K16:K31),0)</f>
        <v>0</v>
      </c>
      <c r="P8" s="243">
        <f>IFERROR(AVERAGE(P16:P31),0)</f>
        <v>0</v>
      </c>
    </row>
    <row r="9" spans="1:17" ht="30.6" customHeight="1" thickBot="1" x14ac:dyDescent="0.3">
      <c r="A9" s="1055"/>
      <c r="B9" s="461"/>
      <c r="C9" s="461"/>
      <c r="D9" s="1065" t="s">
        <v>598</v>
      </c>
      <c r="E9" s="1065"/>
      <c r="F9" s="1065"/>
      <c r="G9" s="1065"/>
      <c r="I9" s="1109"/>
      <c r="J9" s="1109"/>
      <c r="K9" s="1109"/>
      <c r="L9" s="1109"/>
      <c r="N9" s="1109"/>
      <c r="O9" s="1109"/>
      <c r="P9" s="1109"/>
      <c r="Q9" s="1109"/>
    </row>
    <row r="10" spans="1:17" ht="23.1" customHeight="1" thickTop="1" x14ac:dyDescent="0.3">
      <c r="A10" s="1055"/>
      <c r="B10" s="441"/>
      <c r="C10" s="435"/>
      <c r="D10" s="422" t="s">
        <v>247</v>
      </c>
      <c r="E10" s="423" t="s">
        <v>248</v>
      </c>
      <c r="F10" s="423" t="s">
        <v>249</v>
      </c>
      <c r="G10" s="424" t="s">
        <v>250</v>
      </c>
      <c r="I10" s="688"/>
      <c r="J10" s="688"/>
      <c r="K10" s="688"/>
      <c r="L10" s="688"/>
      <c r="N10" s="688"/>
      <c r="O10" s="688"/>
      <c r="P10" s="688"/>
      <c r="Q10" s="688"/>
    </row>
    <row r="11" spans="1:17" ht="23.1" customHeight="1" x14ac:dyDescent="0.3">
      <c r="A11" s="52"/>
      <c r="B11" s="44"/>
      <c r="C11" s="436" t="s">
        <v>251</v>
      </c>
      <c r="D11" s="422" t="s">
        <v>252</v>
      </c>
      <c r="E11" s="423" t="s">
        <v>252</v>
      </c>
      <c r="F11" s="423" t="s">
        <v>253</v>
      </c>
      <c r="G11" s="424" t="s">
        <v>163</v>
      </c>
      <c r="I11" s="688"/>
      <c r="J11" s="688"/>
      <c r="K11" s="688"/>
      <c r="L11" s="688"/>
      <c r="N11" s="688"/>
      <c r="O11" s="688"/>
      <c r="P11" s="688"/>
      <c r="Q11" s="688"/>
    </row>
    <row r="12" spans="1:17" ht="47.1" customHeight="1" thickBot="1" x14ac:dyDescent="0.35">
      <c r="A12" s="174"/>
      <c r="B12" s="50"/>
      <c r="C12" s="437" t="s">
        <v>599</v>
      </c>
      <c r="D12" s="412" t="s">
        <v>255</v>
      </c>
      <c r="E12" s="412" t="s">
        <v>256</v>
      </c>
      <c r="F12" s="1066" t="s">
        <v>257</v>
      </c>
      <c r="G12" s="1066"/>
      <c r="I12" s="689"/>
      <c r="J12" s="689"/>
      <c r="K12" s="1193"/>
      <c r="L12" s="1193"/>
      <c r="N12" s="689"/>
      <c r="O12" s="689"/>
      <c r="P12" s="1193"/>
      <c r="Q12" s="1193"/>
    </row>
    <row r="13" spans="1:17" ht="54.95" customHeight="1" x14ac:dyDescent="0.25">
      <c r="A13" s="174"/>
      <c r="B13" s="1155" t="s">
        <v>258</v>
      </c>
      <c r="C13" s="438" t="s">
        <v>259</v>
      </c>
      <c r="D13" s="445" t="e">
        <f>'Soil-Step 2'!J24</f>
        <v>#DIV/0!</v>
      </c>
      <c r="E13" s="446" t="e">
        <f>MAX('Soil-Step 1'!$O$16:$Q$16,'Soil-Step 1'!$O$29:$Q$29)</f>
        <v>#DIV/0!</v>
      </c>
      <c r="F13" s="451" t="e">
        <f>IF(D13="N/A","N/A",D13*E13)</f>
        <v>#DIV/0!</v>
      </c>
      <c r="G13" s="454" t="e">
        <f t="shared" ref="G13:G23" si="0">IF(F13="N/A","N/A",IF(F13&lt;3,"Bajo",IF(F13&gt;=6,"Alto","Medio")))</f>
        <v>#DIV/0!</v>
      </c>
      <c r="I13" s="670"/>
      <c r="J13" s="690"/>
      <c r="K13" s="691"/>
      <c r="L13" s="135"/>
      <c r="N13" s="670"/>
      <c r="O13" s="690"/>
      <c r="P13" s="691"/>
      <c r="Q13" s="135"/>
    </row>
    <row r="14" spans="1:17" ht="54.95" customHeight="1" x14ac:dyDescent="0.25">
      <c r="A14" s="174"/>
      <c r="B14" s="1156"/>
      <c r="C14" s="439" t="s">
        <v>260</v>
      </c>
      <c r="D14" s="447" t="e">
        <f>'Soil-Step 2'!J25</f>
        <v>#DIV/0!</v>
      </c>
      <c r="E14" s="448" t="e">
        <f>MAX('Soil-Step 1'!$O$16:$Q$16,'Soil-Step 1'!$O$29:$Q$29)</f>
        <v>#DIV/0!</v>
      </c>
      <c r="F14" s="452" t="e">
        <f t="shared" ref="F14:F15" si="1">IF(D14="N/A","N/A",D14*E14)</f>
        <v>#DIV/0!</v>
      </c>
      <c r="G14" s="417" t="e">
        <f t="shared" si="0"/>
        <v>#DIV/0!</v>
      </c>
      <c r="I14" s="670"/>
      <c r="J14" s="690"/>
      <c r="K14" s="691"/>
      <c r="L14" s="135"/>
      <c r="N14" s="670"/>
      <c r="O14" s="690"/>
      <c r="P14" s="691"/>
      <c r="Q14" s="135"/>
    </row>
    <row r="15" spans="1:17" ht="54.95" customHeight="1" thickBot="1" x14ac:dyDescent="0.3">
      <c r="A15" s="174"/>
      <c r="B15" s="1157"/>
      <c r="C15" s="440" t="s">
        <v>268</v>
      </c>
      <c r="D15" s="449" t="e">
        <f>'Soil-Step 2'!J26</f>
        <v>#DIV/0!</v>
      </c>
      <c r="E15" s="450" t="e">
        <f>MAX('Soil-Step 1'!$O$16:$Q$16,'Soil-Step 1'!$O$29:$Q$29)</f>
        <v>#DIV/0!</v>
      </c>
      <c r="F15" s="453" t="e">
        <f t="shared" si="1"/>
        <v>#DIV/0!</v>
      </c>
      <c r="G15" s="455" t="e">
        <f t="shared" si="0"/>
        <v>#DIV/0!</v>
      </c>
      <c r="I15" s="670"/>
      <c r="J15" s="690"/>
      <c r="K15" s="691"/>
      <c r="L15" s="135"/>
      <c r="N15" s="670"/>
      <c r="O15" s="690"/>
      <c r="P15" s="691"/>
      <c r="Q15" s="135"/>
    </row>
    <row r="16" spans="1:17" ht="80.099999999999994" customHeight="1" x14ac:dyDescent="0.25">
      <c r="A16" s="1057"/>
      <c r="B16" s="1075" t="s">
        <v>262</v>
      </c>
      <c r="C16" s="524" t="str" cm="1">
        <f t="array" ref="C16:C23">_xlfn._xlws.FILTER('Soil-Step 2'!C11:C18,'Soil-Step 2'!D11:D18="Activo","")</f>
        <v>Plazas y espacios abiertos: espacios abiertos públicamente accesibles, usualmente pavimentados con poca o nada de vegetación. Pueden combinarse con parques y jardines.</v>
      </c>
      <c r="D16" s="704" t="e" cm="1">
        <f t="array" ref="D16:D23">_xlfn._xlws.FILTER('Soil-Step 2'!S11:S18,'Soil-Step 2'!D11:D18="Activo","")</f>
        <v>#DIV/0!</v>
      </c>
      <c r="E16" s="446" t="e">
        <f>MAX('Soil-Step 1'!$O$16:$Q$16,'Soil-Step 1'!$O$29:$Q$29)</f>
        <v>#DIV/0!</v>
      </c>
      <c r="F16" s="693" t="e">
        <f>IF(ISBLANK(C16),"N/A",IF(D16="N/A", "N/A", D16*E16))</f>
        <v>#DIV/0!</v>
      </c>
      <c r="G16" s="454" t="e">
        <f t="shared" si="0"/>
        <v>#DIV/0!</v>
      </c>
      <c r="I16" s="692"/>
      <c r="J16" s="690"/>
      <c r="K16" s="24"/>
      <c r="L16" s="135"/>
      <c r="N16" s="692"/>
      <c r="O16" s="690"/>
      <c r="P16" s="24"/>
      <c r="Q16" s="135"/>
    </row>
    <row r="17" spans="1:17" ht="80.099999999999994" customHeight="1" x14ac:dyDescent="0.25">
      <c r="A17" s="1057"/>
      <c r="B17" s="1075"/>
      <c r="C17" s="425" t="str">
        <v>Parques y jardines: espacios verdes públicos destinados a fines recreativos o de conservación (como deportes, pícnic, etc.).  Pueden combinarse con plazas y otros espacios abiertos.</v>
      </c>
      <c r="D17" s="419" t="e">
        <v>#DIV/0!</v>
      </c>
      <c r="E17" s="448" t="e">
        <f>MAX('Soil-Step 1'!$O$16:$Q$16,'Soil-Step 1'!$O$29:$Q$29)</f>
        <v>#DIV/0!</v>
      </c>
      <c r="F17" s="694" t="e">
        <f t="shared" ref="F17:F23" si="2">IF(ISBLANK(C17),"N/A",IF(D17="N/A", "N/A", D17*E17))</f>
        <v>#DIV/0!</v>
      </c>
      <c r="G17" s="417" t="e">
        <f t="shared" si="0"/>
        <v>#DIV/0!</v>
      </c>
      <c r="I17" s="692"/>
      <c r="J17" s="690"/>
      <c r="K17" s="24"/>
      <c r="L17" s="135"/>
      <c r="N17" s="125"/>
      <c r="O17" s="690"/>
      <c r="P17" s="24"/>
      <c r="Q17" s="135"/>
    </row>
    <row r="18" spans="1:17" ht="80.099999999999994" customHeight="1" x14ac:dyDescent="0.25">
      <c r="A18" s="64"/>
      <c r="B18" s="1075"/>
      <c r="C18" s="425" t="str">
        <v>Edificios e infraestructuras auxiliares:  casetas técnicas, almacenes, aparcamientos, aparcabicicletas, quioscos, pequeños polideportivos cubiertos, pasarelas, etc.</v>
      </c>
      <c r="D18" s="419" t="e">
        <v>#DIV/0!</v>
      </c>
      <c r="E18" s="448" t="e">
        <f>MAX('Soil-Step 1'!$O$16:$Q$16,'Soil-Step 1'!$O$29:$Q$29)</f>
        <v>#DIV/0!</v>
      </c>
      <c r="F18" s="694" t="e">
        <f t="shared" si="2"/>
        <v>#DIV/0!</v>
      </c>
      <c r="G18" s="417" t="e">
        <f t="shared" si="0"/>
        <v>#DIV/0!</v>
      </c>
      <c r="I18" s="692"/>
      <c r="J18" s="690"/>
      <c r="K18" s="24"/>
      <c r="L18" s="135"/>
      <c r="N18" s="125"/>
      <c r="O18" s="690"/>
      <c r="P18" s="24"/>
      <c r="Q18" s="135"/>
    </row>
    <row r="19" spans="1:17" ht="80.099999999999994" customHeight="1" x14ac:dyDescent="0.25">
      <c r="A19" s="81"/>
      <c r="B19" s="1075"/>
      <c r="C19" s="425" t="str">
        <v>Equipos: componentes de iluminación, vallas, aparatos de aire acondicionado de las instalaciones interiores, equipos electromecánicos para piscinas, etc.</v>
      </c>
      <c r="D19" s="419" t="e">
        <v>#DIV/0!</v>
      </c>
      <c r="E19" s="448" t="e">
        <f>MAX('Soil-Step 1'!$O$16:$Q$16,'Soil-Step 1'!$O$29:$Q$29)</f>
        <v>#DIV/0!</v>
      </c>
      <c r="F19" s="694" t="e">
        <f t="shared" si="2"/>
        <v>#DIV/0!</v>
      </c>
      <c r="G19" s="417" t="e">
        <f t="shared" si="0"/>
        <v>#DIV/0!</v>
      </c>
      <c r="I19" s="692"/>
      <c r="J19" s="690"/>
      <c r="K19" s="24"/>
      <c r="L19" s="135"/>
      <c r="N19" s="125"/>
      <c r="O19" s="690"/>
      <c r="P19" s="24"/>
      <c r="Q19" s="135"/>
    </row>
    <row r="20" spans="1:17" ht="80.099999999999994" customHeight="1" x14ac:dyDescent="0.25">
      <c r="A20" s="695"/>
      <c r="B20" s="1075"/>
      <c r="C20" s="425" t="str">
        <v>Mobiliario urbano: mesas y bancos fijos, fuentes, jardineras, señales y paneles informativos, paradas de autobús dentro de los límites del proyecto, plataformas de observación, etc.</v>
      </c>
      <c r="D20" s="705" t="e">
        <v>#DIV/0!</v>
      </c>
      <c r="E20" s="448" t="e">
        <f>MAX('Soil-Step 1'!$O$16:$Q$16,'Soil-Step 1'!$O$29:$Q$29)</f>
        <v>#DIV/0!</v>
      </c>
      <c r="F20" s="694" t="e">
        <f t="shared" si="2"/>
        <v>#DIV/0!</v>
      </c>
      <c r="G20" s="417" t="e">
        <f t="shared" si="0"/>
        <v>#DIV/0!</v>
      </c>
      <c r="H20" s="135"/>
      <c r="I20" s="692"/>
      <c r="J20" s="125"/>
      <c r="K20" s="125"/>
      <c r="L20" s="125"/>
    </row>
    <row r="21" spans="1:17" ht="80.099999999999994" customHeight="1" x14ac:dyDescent="0.25">
      <c r="A21" s="696"/>
      <c r="B21" s="1075"/>
      <c r="C21" s="425" t="str">
        <v>Senderos para peatones, aparcabicicletas, calles y aceras peatonales, zonas verdes al borde de las carreteras</v>
      </c>
      <c r="D21" s="705" t="e">
        <v>#DIV/0!</v>
      </c>
      <c r="E21" s="448" t="e">
        <f>MAX('Soil-Step 1'!$O$16:$Q$16,'Soil-Step 1'!$O$29:$Q$29)</f>
        <v>#DIV/0!</v>
      </c>
      <c r="F21" s="694" t="e">
        <f t="shared" si="2"/>
        <v>#DIV/0!</v>
      </c>
      <c r="G21" s="417" t="e">
        <f t="shared" si="0"/>
        <v>#DIV/0!</v>
      </c>
      <c r="H21" s="135"/>
      <c r="I21" s="692"/>
      <c r="J21" s="125"/>
      <c r="K21" s="125"/>
      <c r="L21" s="125"/>
    </row>
    <row r="22" spans="1:17" ht="80.099999999999994" customHeight="1" x14ac:dyDescent="0.25">
      <c r="A22" s="697"/>
      <c r="B22" s="1075"/>
      <c r="C22" s="425" t="str">
        <v>Parques infantiles e instalaciones deportivas al aire libre (incluidos equipos fitness, campos fútbol y baloncesto, pistas de voleibol, canchas de tenis y pádel, piscinas, etc.).</v>
      </c>
      <c r="D22" s="705" t="e">
        <v>#DIV/0!</v>
      </c>
      <c r="E22" s="448" t="e">
        <f>MAX('Soil-Step 1'!$O$16:$Q$16,'Soil-Step 1'!$O$29:$Q$29)</f>
        <v>#DIV/0!</v>
      </c>
      <c r="F22" s="694" t="e">
        <f t="shared" si="2"/>
        <v>#DIV/0!</v>
      </c>
      <c r="G22" s="417" t="e">
        <f t="shared" si="0"/>
        <v>#DIV/0!</v>
      </c>
      <c r="H22" s="135"/>
      <c r="I22" s="165"/>
      <c r="J22" s="125"/>
      <c r="K22" s="125"/>
      <c r="L22" s="125"/>
    </row>
    <row r="23" spans="1:17" ht="80.099999999999994" customHeight="1" x14ac:dyDescent="0.25">
      <c r="A23" s="696"/>
      <c r="B23" s="1075"/>
      <c r="C23" s="425" t="str">
        <v>Infraestructuras azules/verdes (incluidos estanques artificiales, aliviaderos biológicos y otras soluciones basadas en la naturaleza).</v>
      </c>
      <c r="D23" s="705" t="e">
        <v>#DIV/0!</v>
      </c>
      <c r="E23" s="448" t="e">
        <f>MAX('Soil-Step 1'!$O$16:$Q$16,'Soil-Step 1'!$O$29:$Q$29)</f>
        <v>#DIV/0!</v>
      </c>
      <c r="F23" s="694" t="e">
        <f t="shared" si="2"/>
        <v>#DIV/0!</v>
      </c>
      <c r="G23" s="417" t="e">
        <f t="shared" si="0"/>
        <v>#DIV/0!</v>
      </c>
      <c r="H23" s="135"/>
      <c r="I23" s="165"/>
      <c r="J23" s="125"/>
      <c r="K23" s="125"/>
      <c r="L23" s="125"/>
    </row>
    <row r="24" spans="1:17" ht="54.95" customHeight="1" x14ac:dyDescent="0.25">
      <c r="A24" s="698"/>
      <c r="B24" s="1075"/>
      <c r="C24" s="816"/>
      <c r="D24" s="629"/>
      <c r="E24" s="817"/>
      <c r="F24" s="964"/>
      <c r="G24" s="818"/>
      <c r="H24" s="389"/>
      <c r="I24" s="758"/>
      <c r="J24" s="125"/>
      <c r="K24" s="125"/>
      <c r="L24" s="125"/>
    </row>
    <row r="25" spans="1:17" ht="54.95" customHeight="1" x14ac:dyDescent="0.25">
      <c r="A25" s="698"/>
      <c r="B25" s="1075"/>
      <c r="C25" s="816"/>
      <c r="D25" s="629"/>
      <c r="E25" s="817"/>
      <c r="F25" s="815" t="e">
        <f>MAX(F16:F23)</f>
        <v>#DIV/0!</v>
      </c>
      <c r="G25" s="818"/>
      <c r="H25" s="389"/>
      <c r="I25" s="758"/>
      <c r="J25" s="125"/>
      <c r="K25" s="125"/>
      <c r="L25" s="125"/>
    </row>
    <row r="26" spans="1:17" ht="54.95" customHeight="1" x14ac:dyDescent="0.25">
      <c r="A26" s="66"/>
      <c r="B26" s="1075"/>
      <c r="C26" s="816"/>
      <c r="D26" s="121"/>
      <c r="E26" s="815"/>
      <c r="F26" s="891"/>
      <c r="G26" s="815"/>
      <c r="H26" s="815"/>
      <c r="I26" s="758"/>
      <c r="J26" s="125"/>
      <c r="K26" s="115"/>
      <c r="L26" s="125"/>
    </row>
    <row r="27" spans="1:17" ht="54.95" customHeight="1" x14ac:dyDescent="0.25">
      <c r="A27" s="702"/>
      <c r="B27" s="1075"/>
      <c r="C27" s="816"/>
      <c r="D27" s="121"/>
      <c r="E27" s="815"/>
      <c r="F27" s="243" t="e">
        <f>MAX(F13:F15)</f>
        <v>#DIV/0!</v>
      </c>
      <c r="G27" s="815"/>
      <c r="H27" s="815"/>
      <c r="I27" s="758"/>
      <c r="J27" s="125"/>
      <c r="K27" s="115"/>
      <c r="L27" s="125"/>
    </row>
    <row r="28" spans="1:17" ht="54.95" customHeight="1" x14ac:dyDescent="0.25">
      <c r="A28" s="703"/>
      <c r="B28" s="1075"/>
      <c r="C28" s="699"/>
      <c r="D28" s="208"/>
      <c r="E28" s="815"/>
      <c r="F28" s="891"/>
      <c r="G28" s="815"/>
      <c r="H28" s="115"/>
      <c r="I28" s="165"/>
      <c r="J28" s="125"/>
      <c r="K28" s="115"/>
      <c r="L28" s="125"/>
    </row>
    <row r="29" spans="1:17" ht="54.95" customHeight="1" x14ac:dyDescent="0.25">
      <c r="B29" s="1075"/>
      <c r="C29" s="699"/>
      <c r="D29" s="208"/>
      <c r="E29" s="961"/>
      <c r="F29" s="963"/>
      <c r="G29" s="961"/>
      <c r="H29" s="115"/>
      <c r="I29" s="165"/>
      <c r="J29" s="125"/>
      <c r="K29" s="115"/>
      <c r="L29" s="125"/>
    </row>
    <row r="30" spans="1:17" ht="54.95" customHeight="1" x14ac:dyDescent="0.25">
      <c r="B30" s="1075"/>
      <c r="C30" s="699"/>
      <c r="D30" s="208"/>
      <c r="E30" s="115"/>
      <c r="F30" s="701"/>
      <c r="G30" s="115"/>
      <c r="H30" s="115"/>
      <c r="I30" s="165"/>
      <c r="J30" s="125"/>
      <c r="K30" s="115"/>
      <c r="L30" s="125"/>
    </row>
    <row r="31" spans="1:17" ht="54.95" customHeight="1" x14ac:dyDescent="0.25">
      <c r="B31" s="1075"/>
      <c r="C31" s="699"/>
      <c r="D31" s="209"/>
      <c r="E31" s="210"/>
      <c r="F31" s="701"/>
      <c r="G31" s="115"/>
      <c r="H31" s="210"/>
      <c r="I31" s="165"/>
      <c r="J31" s="125"/>
      <c r="K31" s="115"/>
      <c r="L31" s="125"/>
    </row>
    <row r="32" spans="1:17" x14ac:dyDescent="0.25">
      <c r="B32" s="211"/>
      <c r="C32" s="700"/>
    </row>
    <row r="33" spans="3:25" x14ac:dyDescent="0.25">
      <c r="C33" s="208"/>
      <c r="D33" s="208"/>
      <c r="E33" s="115"/>
      <c r="F33" s="115"/>
      <c r="G33" s="115"/>
      <c r="H33" s="115"/>
      <c r="K33" s="115"/>
      <c r="L33" s="115"/>
      <c r="M33" s="115"/>
      <c r="N33" s="115"/>
      <c r="O33" s="115"/>
      <c r="P33" s="165"/>
      <c r="Q33" s="115"/>
      <c r="R33" s="115"/>
      <c r="S33" s="115"/>
      <c r="T33" s="125"/>
      <c r="U33" s="210"/>
      <c r="V33" s="115"/>
      <c r="W33" s="115"/>
      <c r="X33" s="115"/>
      <c r="Y33" s="115"/>
    </row>
    <row r="34" spans="3:25" x14ac:dyDescent="0.25">
      <c r="C34" s="208"/>
      <c r="D34" s="208"/>
      <c r="E34" s="115"/>
      <c r="F34" s="115"/>
      <c r="G34" s="115"/>
      <c r="H34" s="115"/>
      <c r="K34" s="115"/>
      <c r="L34" s="115"/>
      <c r="M34" s="115"/>
      <c r="N34" s="115"/>
      <c r="O34" s="115"/>
      <c r="P34" s="165"/>
      <c r="Q34" s="115"/>
      <c r="R34" s="115"/>
      <c r="S34" s="115"/>
      <c r="T34" s="125"/>
      <c r="U34" s="210"/>
      <c r="V34" s="115"/>
      <c r="W34" s="115"/>
      <c r="X34" s="115"/>
      <c r="Y34" s="115"/>
    </row>
    <row r="35" spans="3:25" x14ac:dyDescent="0.25">
      <c r="C35" s="208"/>
      <c r="D35" s="208"/>
      <c r="E35" s="115"/>
      <c r="F35" s="115"/>
      <c r="G35" s="115"/>
      <c r="H35" s="115"/>
      <c r="K35" s="115"/>
      <c r="L35" s="115"/>
      <c r="M35" s="115"/>
      <c r="N35" s="115"/>
      <c r="O35" s="115"/>
      <c r="P35" s="165"/>
      <c r="Q35" s="115"/>
      <c r="R35" s="115"/>
      <c r="S35" s="115"/>
      <c r="T35" s="125"/>
      <c r="U35" s="210"/>
      <c r="V35" s="115"/>
      <c r="W35" s="115"/>
      <c r="X35" s="115"/>
      <c r="Y35" s="115"/>
    </row>
    <row r="36" spans="3:25" x14ac:dyDescent="0.25">
      <c r="C36" s="207"/>
      <c r="D36" s="207"/>
      <c r="E36" s="115"/>
      <c r="F36" s="115"/>
      <c r="G36" s="115"/>
      <c r="H36" s="115"/>
      <c r="K36" s="115"/>
      <c r="L36" s="115"/>
      <c r="M36" s="115"/>
      <c r="N36" s="115"/>
      <c r="O36" s="115"/>
      <c r="P36" s="165"/>
      <c r="Q36" s="115"/>
      <c r="R36" s="115"/>
      <c r="S36" s="115"/>
      <c r="T36" s="125"/>
      <c r="U36" s="210"/>
      <c r="V36" s="115"/>
      <c r="W36" s="115"/>
      <c r="X36" s="115"/>
      <c r="Y36" s="115"/>
    </row>
    <row r="37" spans="3:25" x14ac:dyDescent="0.25">
      <c r="C37" s="207"/>
      <c r="D37" s="207"/>
      <c r="E37" s="115"/>
      <c r="F37" s="115"/>
      <c r="G37" s="115"/>
      <c r="H37" s="115"/>
      <c r="K37" s="115"/>
      <c r="L37" s="115"/>
      <c r="M37" s="115"/>
      <c r="N37" s="115"/>
      <c r="O37" s="115"/>
      <c r="P37" s="165"/>
      <c r="Q37" s="115"/>
      <c r="R37" s="115"/>
      <c r="S37" s="115"/>
      <c r="T37" s="125"/>
      <c r="U37" s="210"/>
      <c r="V37" s="115"/>
      <c r="W37" s="115"/>
      <c r="X37" s="115"/>
      <c r="Y37" s="115"/>
    </row>
    <row r="38" spans="3:25" x14ac:dyDescent="0.25">
      <c r="C38" s="217"/>
      <c r="D38" s="217"/>
      <c r="E38" s="115"/>
      <c r="F38" s="115"/>
      <c r="G38" s="115"/>
      <c r="H38" s="115"/>
      <c r="K38" s="115"/>
      <c r="L38" s="115"/>
      <c r="M38" s="115"/>
      <c r="N38" s="115"/>
      <c r="O38" s="115"/>
      <c r="P38" s="165"/>
      <c r="Q38" s="115"/>
      <c r="R38" s="115"/>
      <c r="S38" s="115"/>
      <c r="T38" s="125"/>
      <c r="U38" s="210"/>
      <c r="V38" s="115"/>
      <c r="W38" s="115"/>
      <c r="X38" s="115"/>
      <c r="Y38" s="115"/>
    </row>
    <row r="39" spans="3:25" x14ac:dyDescent="0.25">
      <c r="C39" s="208"/>
      <c r="D39" s="208"/>
      <c r="E39" s="115"/>
      <c r="F39" s="115"/>
      <c r="G39" s="115"/>
      <c r="H39" s="115"/>
      <c r="K39" s="115"/>
      <c r="L39" s="115"/>
      <c r="M39" s="115"/>
      <c r="N39" s="115"/>
      <c r="O39" s="115"/>
      <c r="P39" s="165"/>
      <c r="Q39" s="115"/>
      <c r="R39" s="115"/>
      <c r="S39" s="115"/>
      <c r="T39" s="125"/>
      <c r="U39" s="210"/>
      <c r="V39" s="115"/>
      <c r="W39" s="115"/>
      <c r="X39" s="115"/>
      <c r="Y39" s="115"/>
    </row>
    <row r="40" spans="3:25" x14ac:dyDescent="0.25">
      <c r="C40" s="207"/>
      <c r="D40" s="207"/>
      <c r="E40" s="115"/>
      <c r="F40" s="115"/>
      <c r="G40" s="115"/>
      <c r="H40" s="115"/>
      <c r="K40" s="115"/>
      <c r="L40" s="115"/>
      <c r="M40" s="115"/>
      <c r="N40" s="115"/>
      <c r="O40" s="115"/>
      <c r="P40" s="165"/>
      <c r="Q40" s="115"/>
      <c r="R40" s="115"/>
      <c r="S40" s="115"/>
      <c r="T40" s="125"/>
      <c r="U40" s="210"/>
      <c r="V40" s="115"/>
      <c r="W40" s="115"/>
      <c r="X40" s="115"/>
      <c r="Y40" s="115"/>
    </row>
    <row r="41" spans="3:25" ht="30.6" customHeight="1" x14ac:dyDescent="0.25">
      <c r="C41" s="208"/>
      <c r="D41" s="208"/>
      <c r="E41" s="115"/>
      <c r="F41" s="115"/>
      <c r="G41" s="115"/>
      <c r="H41" s="115"/>
      <c r="K41" s="115"/>
      <c r="L41" s="115"/>
      <c r="M41" s="115"/>
      <c r="N41" s="115"/>
      <c r="O41" s="115"/>
      <c r="P41" s="165"/>
      <c r="Q41" s="115"/>
      <c r="R41" s="115"/>
      <c r="S41" s="115"/>
      <c r="T41" s="125"/>
      <c r="U41" s="210"/>
      <c r="V41" s="115"/>
      <c r="W41" s="115"/>
      <c r="X41" s="115"/>
      <c r="Y41" s="115"/>
    </row>
    <row r="42" spans="3:25" ht="23.45" customHeight="1" x14ac:dyDescent="0.25">
      <c r="C42" s="207"/>
      <c r="D42" s="207"/>
      <c r="E42" s="115"/>
      <c r="F42" s="115"/>
      <c r="G42" s="115"/>
      <c r="H42" s="115"/>
      <c r="K42" s="115"/>
      <c r="L42" s="115"/>
      <c r="M42" s="115"/>
      <c r="N42" s="115"/>
      <c r="O42" s="115"/>
      <c r="P42" s="165"/>
      <c r="Q42" s="115"/>
      <c r="R42" s="115"/>
      <c r="S42" s="115"/>
      <c r="T42" s="125"/>
      <c r="U42" s="210"/>
      <c r="V42" s="115"/>
      <c r="W42" s="115"/>
      <c r="X42" s="115"/>
      <c r="Y42" s="115"/>
    </row>
    <row r="43" spans="3:25" x14ac:dyDescent="0.25">
      <c r="C43" s="208"/>
      <c r="D43" s="208"/>
      <c r="E43" s="115"/>
      <c r="F43" s="115"/>
      <c r="G43" s="115"/>
      <c r="H43" s="115"/>
      <c r="K43" s="115"/>
      <c r="L43" s="115"/>
      <c r="M43" s="115"/>
      <c r="N43" s="115"/>
      <c r="O43" s="115"/>
      <c r="P43" s="165"/>
      <c r="Q43" s="115"/>
      <c r="R43" s="115"/>
      <c r="S43" s="115"/>
      <c r="T43" s="125"/>
      <c r="U43" s="210"/>
      <c r="V43" s="115"/>
      <c r="W43" s="115"/>
      <c r="X43" s="115"/>
      <c r="Y43" s="115"/>
    </row>
    <row r="44" spans="3:25" ht="36.6" customHeight="1" x14ac:dyDescent="0.25">
      <c r="C44" s="208"/>
      <c r="D44" s="208"/>
      <c r="E44" s="115"/>
      <c r="F44" s="115"/>
      <c r="G44" s="115"/>
      <c r="H44" s="115"/>
      <c r="K44" s="210"/>
      <c r="L44" s="210"/>
      <c r="M44" s="210"/>
      <c r="N44" s="210"/>
      <c r="O44" s="210"/>
      <c r="P44" s="165"/>
      <c r="Q44" s="115"/>
      <c r="R44" s="115"/>
      <c r="S44" s="115"/>
      <c r="T44" s="125"/>
      <c r="U44" s="210"/>
      <c r="V44" s="210"/>
      <c r="W44" s="210"/>
      <c r="X44" s="210"/>
      <c r="Y44" s="210"/>
    </row>
    <row r="45" spans="3:25" x14ac:dyDescent="0.25">
      <c r="C45" s="208"/>
      <c r="D45" s="208"/>
      <c r="E45" s="115"/>
      <c r="F45" s="115"/>
      <c r="G45" s="115"/>
      <c r="H45" s="115"/>
      <c r="Q45" s="1069"/>
      <c r="R45" s="1069"/>
      <c r="S45" s="218"/>
      <c r="T45" s="1070"/>
      <c r="U45" s="212"/>
    </row>
    <row r="46" spans="3:25" x14ac:dyDescent="0.25">
      <c r="C46" s="209"/>
      <c r="D46" s="209"/>
      <c r="E46" s="115"/>
      <c r="F46" s="115"/>
      <c r="G46" s="115"/>
      <c r="H46" s="115"/>
      <c r="K46" s="212"/>
      <c r="L46" s="212"/>
      <c r="M46" s="212"/>
      <c r="N46" s="212"/>
      <c r="O46" s="210"/>
      <c r="Q46" s="1069"/>
      <c r="R46" s="1069"/>
      <c r="S46" s="218"/>
      <c r="T46" s="1070"/>
      <c r="U46" s="212"/>
      <c r="V46" s="212"/>
      <c r="W46" s="212"/>
      <c r="X46" s="212"/>
      <c r="Y46" s="212"/>
    </row>
    <row r="47" spans="3:25" x14ac:dyDescent="0.25">
      <c r="C47" s="209"/>
      <c r="D47" s="209"/>
      <c r="E47" s="210"/>
      <c r="F47" s="210"/>
      <c r="G47" s="210"/>
      <c r="H47" s="210"/>
      <c r="K47" s="66"/>
      <c r="L47" s="66"/>
      <c r="M47" s="66"/>
    </row>
    <row r="48" spans="3:25" ht="13.5" customHeight="1" x14ac:dyDescent="0.25">
      <c r="C48" s="1064"/>
      <c r="D48" s="322"/>
      <c r="E48" s="136"/>
      <c r="F48" s="136"/>
      <c r="G48" s="136"/>
      <c r="H48" s="136"/>
      <c r="J48" s="1068"/>
    </row>
    <row r="49" spans="3:10" ht="0.6" customHeight="1" x14ac:dyDescent="0.25">
      <c r="C49" s="1064"/>
      <c r="D49" s="322"/>
      <c r="E49" s="213"/>
      <c r="F49" s="213"/>
      <c r="G49" s="213"/>
      <c r="H49" s="213"/>
      <c r="J49" s="1068"/>
    </row>
    <row r="50" spans="3:10" ht="14.45" customHeight="1" x14ac:dyDescent="0.25">
      <c r="C50" s="183"/>
      <c r="D50" s="183"/>
      <c r="E50" s="214"/>
      <c r="F50" s="214"/>
      <c r="G50" s="214"/>
      <c r="H50" s="214"/>
      <c r="J50" s="1068"/>
    </row>
    <row r="51" spans="3:10" x14ac:dyDescent="0.25">
      <c r="C51" s="215"/>
      <c r="D51" s="215"/>
      <c r="E51" s="216"/>
      <c r="F51" s="216"/>
      <c r="G51" s="115"/>
      <c r="H51" s="216"/>
      <c r="J51" s="96"/>
    </row>
    <row r="52" spans="3:10" x14ac:dyDescent="0.25">
      <c r="C52" s="208"/>
      <c r="D52" s="208"/>
      <c r="E52" s="115"/>
      <c r="F52" s="115"/>
      <c r="G52" s="115"/>
      <c r="H52" s="115"/>
      <c r="J52" s="96"/>
    </row>
    <row r="53" spans="3:10" x14ac:dyDescent="0.25">
      <c r="C53" s="208"/>
      <c r="D53" s="208"/>
      <c r="E53" s="115"/>
      <c r="F53" s="115"/>
      <c r="G53" s="115"/>
      <c r="H53" s="115"/>
    </row>
    <row r="54" spans="3:10" x14ac:dyDescent="0.25">
      <c r="C54" s="217"/>
      <c r="D54" s="217"/>
      <c r="E54" s="115"/>
      <c r="F54" s="115"/>
      <c r="G54" s="115"/>
      <c r="H54" s="115"/>
    </row>
    <row r="55" spans="3:10" x14ac:dyDescent="0.25">
      <c r="C55" s="208"/>
      <c r="D55" s="208"/>
      <c r="E55" s="115"/>
      <c r="F55" s="115"/>
      <c r="G55" s="115"/>
      <c r="H55" s="115"/>
    </row>
    <row r="56" spans="3:10" x14ac:dyDescent="0.25">
      <c r="C56" s="208"/>
      <c r="D56" s="208"/>
      <c r="E56" s="115"/>
      <c r="F56" s="115"/>
      <c r="G56" s="115"/>
      <c r="H56" s="115"/>
    </row>
    <row r="57" spans="3:10" x14ac:dyDescent="0.25">
      <c r="C57" s="208"/>
      <c r="D57" s="208"/>
      <c r="E57" s="115"/>
      <c r="F57" s="115"/>
      <c r="G57" s="115"/>
      <c r="H57" s="115"/>
    </row>
    <row r="58" spans="3:10" x14ac:dyDescent="0.25">
      <c r="C58" s="208"/>
      <c r="D58" s="208"/>
      <c r="E58" s="115"/>
      <c r="F58" s="115"/>
      <c r="G58" s="115"/>
      <c r="H58" s="115"/>
    </row>
    <row r="59" spans="3:10" x14ac:dyDescent="0.25">
      <c r="C59" s="208"/>
      <c r="D59" s="208"/>
      <c r="E59" s="115"/>
      <c r="F59" s="115"/>
      <c r="G59" s="115"/>
      <c r="H59" s="115"/>
    </row>
    <row r="60" spans="3:10" x14ac:dyDescent="0.25">
      <c r="C60" s="208"/>
      <c r="D60" s="208"/>
      <c r="E60" s="115"/>
      <c r="F60" s="115"/>
      <c r="G60" s="115"/>
      <c r="H60" s="115"/>
    </row>
    <row r="61" spans="3:10" x14ac:dyDescent="0.25">
      <c r="C61" s="208"/>
      <c r="D61" s="208"/>
      <c r="E61" s="115"/>
      <c r="F61" s="115"/>
      <c r="G61" s="115"/>
      <c r="H61" s="115"/>
    </row>
    <row r="62" spans="3:10" x14ac:dyDescent="0.25">
      <c r="C62" s="207"/>
      <c r="D62" s="207"/>
      <c r="E62" s="115"/>
      <c r="F62" s="115"/>
      <c r="G62" s="115"/>
      <c r="H62" s="115"/>
    </row>
    <row r="63" spans="3:10" x14ac:dyDescent="0.25">
      <c r="C63" s="207"/>
      <c r="D63" s="207"/>
      <c r="E63" s="115"/>
      <c r="F63" s="115"/>
      <c r="G63" s="115"/>
      <c r="H63" s="115"/>
    </row>
    <row r="64" spans="3:10" x14ac:dyDescent="0.25">
      <c r="C64" s="217"/>
      <c r="D64" s="217"/>
      <c r="E64" s="115"/>
      <c r="F64" s="115"/>
      <c r="G64" s="115"/>
      <c r="H64" s="115"/>
    </row>
    <row r="65" spans="3:8" x14ac:dyDescent="0.25">
      <c r="C65" s="208"/>
      <c r="D65" s="208"/>
      <c r="E65" s="115"/>
      <c r="F65" s="115"/>
      <c r="G65" s="115"/>
      <c r="H65" s="115"/>
    </row>
    <row r="66" spans="3:8" x14ac:dyDescent="0.25">
      <c r="C66" s="207"/>
      <c r="D66" s="207"/>
      <c r="E66" s="115"/>
      <c r="F66" s="115"/>
      <c r="G66" s="115"/>
      <c r="H66" s="115"/>
    </row>
    <row r="67" spans="3:8" x14ac:dyDescent="0.25">
      <c r="C67" s="208"/>
      <c r="D67" s="208"/>
      <c r="E67" s="115"/>
      <c r="F67" s="115"/>
      <c r="G67" s="115"/>
      <c r="H67" s="115"/>
    </row>
    <row r="68" spans="3:8" x14ac:dyDescent="0.25">
      <c r="C68" s="207"/>
      <c r="D68" s="207"/>
      <c r="E68" s="115"/>
      <c r="F68" s="115"/>
      <c r="G68" s="115"/>
      <c r="H68" s="115"/>
    </row>
    <row r="69" spans="3:8" ht="21.95" customHeight="1" x14ac:dyDescent="0.25">
      <c r="C69" s="208"/>
      <c r="D69" s="208"/>
      <c r="E69" s="115"/>
      <c r="F69" s="115"/>
      <c r="G69" s="115"/>
      <c r="H69" s="115"/>
    </row>
    <row r="70" spans="3:8" ht="22.5" customHeight="1" x14ac:dyDescent="0.25">
      <c r="C70" s="208"/>
      <c r="D70" s="208"/>
      <c r="E70" s="115"/>
      <c r="F70" s="115"/>
      <c r="G70" s="115"/>
      <c r="H70" s="115"/>
    </row>
    <row r="71" spans="3:8" ht="28.5" customHeight="1" x14ac:dyDescent="0.25">
      <c r="C71" s="208"/>
      <c r="D71" s="208"/>
      <c r="E71" s="115"/>
      <c r="F71" s="115"/>
      <c r="G71" s="115"/>
      <c r="H71" s="115"/>
    </row>
    <row r="72" spans="3:8" ht="27.6" customHeight="1" x14ac:dyDescent="0.25">
      <c r="C72" s="209"/>
      <c r="D72" s="209"/>
      <c r="E72" s="115"/>
      <c r="F72" s="115"/>
      <c r="G72" s="115"/>
      <c r="H72" s="115"/>
    </row>
    <row r="73" spans="3:8" x14ac:dyDescent="0.25">
      <c r="C73" s="209"/>
      <c r="D73" s="209"/>
      <c r="E73" s="210"/>
      <c r="F73" s="210"/>
      <c r="G73" s="210"/>
      <c r="H73" s="210"/>
    </row>
  </sheetData>
  <sheetProtection algorithmName="SHA-512" hashValue="/kevfXb/0LCzzzRBWilX/Wt4O7+QiHwPWLvkI+7jlKUNgebrN0bVzdFVy+cXKidvtUtXVYn49TLO3hgHkRPWvA==" saltValue="0ZNWN2Xm+gUGW/FTxSM/1g==" spinCount="100000" sheet="1" objects="1" scenarios="1"/>
  <mergeCells count="17">
    <mergeCell ref="B5:Q5"/>
    <mergeCell ref="A9:A10"/>
    <mergeCell ref="D9:G9"/>
    <mergeCell ref="I9:L9"/>
    <mergeCell ref="N9:Q9"/>
    <mergeCell ref="B7:G7"/>
    <mergeCell ref="F12:G12"/>
    <mergeCell ref="K12:L12"/>
    <mergeCell ref="P12:Q12"/>
    <mergeCell ref="B13:B15"/>
    <mergeCell ref="A16:A17"/>
    <mergeCell ref="B16:B31"/>
    <mergeCell ref="Q45:Q46"/>
    <mergeCell ref="R45:R46"/>
    <mergeCell ref="T45:T46"/>
    <mergeCell ref="C48:C49"/>
    <mergeCell ref="J48:J50"/>
  </mergeCells>
  <conditionalFormatting sqref="G13:G23">
    <cfRule type="cellIs" dxfId="58" priority="33" operator="equal">
      <formula>"N/A"</formula>
    </cfRule>
  </conditionalFormatting>
  <conditionalFormatting sqref="G13:G31 F16:F23">
    <cfRule type="cellIs" dxfId="57" priority="57" operator="equal">
      <formula>"Bajo"</formula>
    </cfRule>
    <cfRule type="cellIs" dxfId="56" priority="58" operator="equal">
      <formula>"Medio"</formula>
    </cfRule>
    <cfRule type="cellIs" dxfId="55" priority="59" operator="equal">
      <formula>"Alto"</formula>
    </cfRule>
  </conditionalFormatting>
  <pageMargins left="0.7" right="0.7" top="0.75" bottom="0.75" header="0.3" footer="0.3"/>
  <headerFooter>
    <oddHeader>&amp;C&amp;&amp;"Calibri"&amp;10&amp;K808080 Corporate Use&amp;K808080&amp;1#_x000D_</oddHead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B578F-5A86-4BBE-B6D5-8449170C3A91}">
  <sheetPr>
    <tabColor theme="7" tint="-0.499984740745262"/>
  </sheetPr>
  <dimension ref="A2:AD49"/>
  <sheetViews>
    <sheetView zoomScale="80" zoomScaleNormal="80" workbookViewId="0">
      <selection activeCell="B1" sqref="B1"/>
    </sheetView>
  </sheetViews>
  <sheetFormatPr baseColWidth="10" defaultColWidth="9.140625" defaultRowHeight="15" x14ac:dyDescent="0.25"/>
  <cols>
    <col min="1" max="1" width="41.5703125" style="40" customWidth="1"/>
    <col min="2" max="2" width="3.85546875" style="200" customWidth="1"/>
    <col min="3" max="3" width="5.85546875" style="40" customWidth="1"/>
    <col min="4" max="4" width="66.85546875" style="40" customWidth="1"/>
    <col min="5" max="6" width="25.5703125" style="40" customWidth="1"/>
    <col min="7" max="7" width="27.85546875" style="40" customWidth="1"/>
    <col min="8" max="8" width="35" style="40" customWidth="1"/>
    <col min="9" max="9" width="32.85546875" style="40" customWidth="1"/>
    <col min="10" max="11" width="25.5703125" style="40" customWidth="1"/>
    <col min="12" max="12" width="33.42578125" style="40" customWidth="1"/>
    <col min="13" max="13" width="25.5703125" style="40" customWidth="1"/>
    <col min="14" max="14" width="30.5703125" style="40" customWidth="1"/>
    <col min="15" max="15" width="25.5703125" style="40" customWidth="1"/>
    <col min="16" max="16" width="7.140625" style="40" customWidth="1"/>
    <col min="17" max="17" width="31.140625" style="40" customWidth="1"/>
    <col min="18" max="18" width="4.85546875" style="40" customWidth="1"/>
    <col min="19" max="20" width="25.5703125" style="40" customWidth="1"/>
    <col min="21" max="16384" width="9.140625" style="40"/>
  </cols>
  <sheetData>
    <row r="2" spans="1:27" ht="32.25" customHeight="1" x14ac:dyDescent="0.3">
      <c r="D2" s="101" t="s">
        <v>570</v>
      </c>
      <c r="E2" s="101"/>
      <c r="F2" s="101"/>
      <c r="Q2" s="8"/>
      <c r="R2" s="8"/>
      <c r="S2" s="8"/>
      <c r="T2" s="8"/>
      <c r="U2" s="8"/>
      <c r="V2" s="8"/>
    </row>
    <row r="3" spans="1:27" ht="41.45" customHeight="1" thickBot="1" x14ac:dyDescent="0.5">
      <c r="D3" s="221" t="s">
        <v>263</v>
      </c>
      <c r="E3" s="221"/>
      <c r="F3" s="221"/>
      <c r="G3" s="221"/>
      <c r="H3" s="203"/>
      <c r="I3" s="203"/>
      <c r="J3" s="203"/>
      <c r="K3" s="203"/>
      <c r="L3" s="203"/>
      <c r="M3" s="203"/>
      <c r="N3" s="203"/>
      <c r="O3" s="203"/>
      <c r="Q3" s="8"/>
      <c r="R3" s="8"/>
      <c r="S3" s="8"/>
      <c r="T3" s="8"/>
      <c r="U3" s="8"/>
      <c r="V3" s="8"/>
    </row>
    <row r="4" spans="1:27" ht="24" customHeight="1" thickTop="1" x14ac:dyDescent="0.45">
      <c r="B4" s="50"/>
      <c r="D4" s="88"/>
      <c r="E4" s="49"/>
      <c r="F4" s="49"/>
      <c r="G4" s="49"/>
      <c r="Q4" s="8"/>
      <c r="R4" s="8"/>
      <c r="S4" s="8"/>
      <c r="T4" s="8"/>
      <c r="U4" s="8"/>
      <c r="V4" s="8"/>
    </row>
    <row r="5" spans="1:27" ht="17.45" customHeight="1" x14ac:dyDescent="0.3">
      <c r="A5" s="50"/>
      <c r="B5" s="105"/>
      <c r="C5" s="51"/>
      <c r="D5" s="1076" t="s">
        <v>266</v>
      </c>
      <c r="E5" s="1100" t="s">
        <v>264</v>
      </c>
      <c r="F5" s="1100"/>
      <c r="G5" s="1100"/>
      <c r="H5" s="1101" t="s">
        <v>265</v>
      </c>
      <c r="I5" s="1101"/>
      <c r="J5" s="1101"/>
      <c r="K5" s="1101"/>
      <c r="L5" s="1101"/>
      <c r="M5" s="1101"/>
      <c r="N5" s="1101"/>
      <c r="O5" s="1101"/>
      <c r="P5" s="734"/>
      <c r="U5" s="8"/>
      <c r="V5" s="8"/>
    </row>
    <row r="6" spans="1:27" ht="19.5" customHeight="1" x14ac:dyDescent="0.3">
      <c r="A6" s="222"/>
      <c r="B6" s="105"/>
      <c r="C6" s="51"/>
      <c r="D6" s="1077"/>
      <c r="E6" s="1100"/>
      <c r="F6" s="1100"/>
      <c r="G6" s="1100"/>
      <c r="H6" s="1101"/>
      <c r="I6" s="1101"/>
      <c r="J6" s="1101"/>
      <c r="K6" s="1101"/>
      <c r="L6" s="1101"/>
      <c r="M6" s="1101"/>
      <c r="N6" s="1101"/>
      <c r="O6" s="1101"/>
      <c r="P6" s="734"/>
      <c r="U6" s="8"/>
      <c r="V6" s="8"/>
    </row>
    <row r="7" spans="1:27" ht="6.6" customHeight="1" x14ac:dyDescent="0.45">
      <c r="A7" s="50"/>
      <c r="B7" s="105"/>
      <c r="C7" s="51"/>
      <c r="D7" s="244"/>
      <c r="E7" s="245"/>
      <c r="F7" s="245"/>
      <c r="G7" s="245"/>
      <c r="H7" s="8"/>
      <c r="I7" s="483"/>
      <c r="J7" s="483"/>
      <c r="K7" s="483"/>
      <c r="L7" s="483"/>
      <c r="M7" s="483"/>
      <c r="N7" s="483"/>
      <c r="O7" s="483"/>
      <c r="P7" s="709"/>
      <c r="Q7" s="8"/>
      <c r="R7" s="8"/>
      <c r="S7" s="8"/>
      <c r="T7" s="8"/>
      <c r="U7" s="8"/>
      <c r="V7" s="8"/>
    </row>
    <row r="8" spans="1:27" ht="123.6" customHeight="1" x14ac:dyDescent="0.25">
      <c r="A8" s="1056"/>
      <c r="B8" s="223"/>
      <c r="D8" s="493" t="s">
        <v>600</v>
      </c>
      <c r="E8" s="495" t="s">
        <v>259</v>
      </c>
      <c r="F8" s="495" t="s">
        <v>260</v>
      </c>
      <c r="G8" s="495" t="s">
        <v>268</v>
      </c>
      <c r="H8" s="433" t="str" cm="1">
        <f t="array" ref="H8:O8">TRANSPOSE('Water-Step 3'!C15:C22)</f>
        <v>Plazas y espacios abiertos: espacios abiertos públicamente accesibles, usualmente pavimentados con poca o nada de vegetación. Pueden combinarse con parques y jardines.</v>
      </c>
      <c r="I8" s="433" t="str">
        <v>Parques y jardines: espacios verdes públicos destinados a fines recreativos o de conservación (como deportes, pícnic, etc.).  Pueden combinarse con plazas y otros espacios abiertos.</v>
      </c>
      <c r="J8" s="433" t="str">
        <v>Edificios e infraestructuras auxiliares:  casetas técnicas, almacenes, aparcamientos, aparcabicicletas, quioscos, pequeños polideportivos cubiertos, pasarelas, etc.</v>
      </c>
      <c r="K8" s="433" t="str">
        <v>Equipos: componentes de iluminación, vallas, aparatos de aire acondicionado de las instalaciones interiores, equipos electromecánicos para piscinas, etc.</v>
      </c>
      <c r="L8" s="433" t="str">
        <v>Mobiliario urbano: mesas y bancos fijos, fuentes, jardineras, señales y paneles informativos, paradas de autobús dentro de los límites del proyecto, plataformas de observación, etc.</v>
      </c>
      <c r="M8" s="433" t="str">
        <v>Espacios verdes en vías peatonales/ciclables, aceras, calles peatonales y bordes de las carreteras.</v>
      </c>
      <c r="N8" s="433" t="str">
        <v>Parques infantiles e instalaciones deportivas al aire libre (incluidos equipos fitness, campos fútbol y baloncesto, pistas de voleibol, canchas de tenis y pádel, piscinas, etc.).</v>
      </c>
      <c r="O8" s="433" t="str">
        <v>Infraestructuras azules/verdes (incluidos estanques artificiales, aliviaderos biológicos y otras soluciones basadas en la naturaleza).</v>
      </c>
      <c r="P8" s="627"/>
      <c r="Q8" s="388"/>
      <c r="R8" s="388"/>
      <c r="S8" s="388"/>
      <c r="T8" s="91"/>
      <c r="U8" s="8"/>
      <c r="V8" s="8"/>
      <c r="W8" s="8"/>
      <c r="X8" s="8"/>
      <c r="Y8" s="8"/>
    </row>
    <row r="9" spans="1:27" ht="48.95" customHeight="1" x14ac:dyDescent="0.25">
      <c r="A9" s="1056"/>
      <c r="B9" s="223"/>
      <c r="D9" s="706" t="s">
        <v>763</v>
      </c>
      <c r="E9" s="706"/>
      <c r="F9" s="706"/>
      <c r="G9" s="706"/>
      <c r="H9" s="706"/>
      <c r="I9" s="706"/>
      <c r="J9" s="706"/>
      <c r="K9" s="706"/>
      <c r="L9" s="492"/>
      <c r="M9" s="492"/>
      <c r="N9" s="492"/>
      <c r="O9" s="492"/>
      <c r="P9" s="627"/>
      <c r="Q9" s="388"/>
      <c r="R9" s="388"/>
      <c r="S9" s="388"/>
      <c r="T9" s="91"/>
      <c r="U9" s="8"/>
      <c r="V9" s="8"/>
      <c r="W9" s="8"/>
      <c r="X9" s="8"/>
      <c r="Y9" s="8"/>
    </row>
    <row r="10" spans="1:27" ht="48.6" customHeight="1" thickBot="1" x14ac:dyDescent="0.3">
      <c r="A10" s="1056"/>
      <c r="B10" s="224"/>
      <c r="C10" s="225" t="s">
        <v>428</v>
      </c>
      <c r="D10" s="484" t="s">
        <v>764</v>
      </c>
      <c r="E10" s="494" t="e" cm="1">
        <f t="array" ref="E10:G10">TRANSPOSE('Soil-Step 3'!G13:G15)</f>
        <v>#DIV/0!</v>
      </c>
      <c r="F10" s="494" t="e">
        <v>#DIV/0!</v>
      </c>
      <c r="G10" s="494" t="e">
        <v>#DIV/0!</v>
      </c>
      <c r="H10" s="247" t="e" cm="1">
        <f t="array" ref="H10:O10">TRANSPOSE('Soil-Step 3'!G16:G23)</f>
        <v>#DIV/0!</v>
      </c>
      <c r="I10" s="247" t="e">
        <v>#DIV/0!</v>
      </c>
      <c r="J10" s="247" t="e">
        <v>#DIV/0!</v>
      </c>
      <c r="K10" s="247" t="e">
        <v>#DIV/0!</v>
      </c>
      <c r="L10" s="247" t="e">
        <v>#DIV/0!</v>
      </c>
      <c r="M10" s="247" t="e">
        <v>#DIV/0!</v>
      </c>
      <c r="N10" s="247" t="e">
        <v>#DIV/0!</v>
      </c>
      <c r="O10" s="247" t="e">
        <v>#DIV/0!</v>
      </c>
      <c r="P10" s="400"/>
      <c r="Q10" s="400"/>
      <c r="R10" s="807"/>
      <c r="S10" s="807"/>
      <c r="T10" s="732"/>
      <c r="U10" s="23" t="s">
        <v>271</v>
      </c>
      <c r="V10" s="23"/>
      <c r="W10" s="23"/>
      <c r="X10" s="23"/>
      <c r="Y10" s="23"/>
      <c r="Z10" s="200"/>
      <c r="AA10" s="200"/>
    </row>
    <row r="11" spans="1:27" ht="43.5" customHeight="1" x14ac:dyDescent="0.25">
      <c r="A11" s="1056"/>
      <c r="B11" s="226"/>
      <c r="C11" s="89" t="s">
        <v>273</v>
      </c>
      <c r="D11" s="246" t="s">
        <v>601</v>
      </c>
      <c r="E11" s="246"/>
      <c r="F11" s="246"/>
      <c r="G11" s="246"/>
      <c r="H11" s="248"/>
      <c r="I11" s="248"/>
      <c r="J11" s="248"/>
      <c r="K11" s="248"/>
      <c r="L11" s="248"/>
      <c r="M11" s="248"/>
      <c r="N11" s="248"/>
      <c r="O11" s="248"/>
      <c r="P11" s="8"/>
      <c r="Q11" s="8"/>
      <c r="R11" s="23"/>
      <c r="S11" s="23"/>
      <c r="T11" s="200"/>
      <c r="U11" s="23"/>
      <c r="V11" s="23"/>
      <c r="W11" s="23"/>
      <c r="X11" s="23"/>
      <c r="Y11" s="23"/>
      <c r="Z11" s="200"/>
      <c r="AA11" s="200"/>
    </row>
    <row r="12" spans="1:27" ht="23.45" customHeight="1" x14ac:dyDescent="0.25">
      <c r="A12" s="1087"/>
      <c r="C12" s="89"/>
      <c r="D12" s="518" t="s">
        <v>540</v>
      </c>
      <c r="E12" s="519"/>
      <c r="F12" s="519"/>
      <c r="G12" s="519"/>
      <c r="H12" s="520"/>
      <c r="I12" s="520"/>
      <c r="J12" s="520"/>
      <c r="K12" s="520"/>
      <c r="L12" s="520"/>
      <c r="M12" s="520"/>
      <c r="N12" s="520"/>
      <c r="O12" s="520"/>
      <c r="R12" s="200"/>
      <c r="S12" s="200"/>
      <c r="T12" s="200"/>
      <c r="U12" s="23"/>
      <c r="V12" s="23"/>
      <c r="W12" s="23"/>
      <c r="X12" s="23"/>
      <c r="Y12" s="23"/>
      <c r="Z12" s="200"/>
      <c r="AA12" s="200"/>
    </row>
    <row r="13" spans="1:27" ht="30" customHeight="1" x14ac:dyDescent="0.25">
      <c r="A13" s="1057"/>
      <c r="B13" s="227"/>
      <c r="D13" s="924" t="s">
        <v>276</v>
      </c>
      <c r="E13" s="506"/>
      <c r="F13" s="507"/>
      <c r="G13" s="507"/>
      <c r="H13" s="508"/>
      <c r="I13" s="508"/>
      <c r="J13" s="508"/>
      <c r="K13" s="508"/>
      <c r="L13" s="508"/>
      <c r="M13" s="508"/>
      <c r="N13" s="498"/>
      <c r="O13" s="499"/>
      <c r="P13" s="710"/>
      <c r="Q13" s="710"/>
      <c r="R13" s="808"/>
      <c r="S13" s="808"/>
      <c r="T13" s="200"/>
      <c r="U13" s="23"/>
      <c r="V13" s="23"/>
      <c r="W13" s="23"/>
      <c r="X13" s="23"/>
      <c r="Y13" s="23"/>
      <c r="Z13" s="200"/>
      <c r="AA13" s="200"/>
    </row>
    <row r="14" spans="1:27" ht="30" customHeight="1" x14ac:dyDescent="0.25">
      <c r="A14" s="1057"/>
      <c r="B14" s="224"/>
      <c r="D14" s="924" t="s">
        <v>276</v>
      </c>
      <c r="E14" s="509"/>
      <c r="F14" s="510"/>
      <c r="G14" s="510"/>
      <c r="H14" s="511"/>
      <c r="I14" s="511"/>
      <c r="J14" s="511"/>
      <c r="K14" s="511"/>
      <c r="L14" s="511"/>
      <c r="M14" s="511"/>
      <c r="N14" s="500"/>
      <c r="O14" s="501"/>
      <c r="P14" s="710"/>
      <c r="Q14" s="710"/>
      <c r="R14" s="808"/>
      <c r="S14" s="808"/>
      <c r="T14" s="200"/>
      <c r="U14" s="23"/>
      <c r="V14" s="23"/>
      <c r="W14" s="23"/>
      <c r="X14" s="23"/>
      <c r="Y14" s="23"/>
      <c r="Z14" s="200"/>
      <c r="AA14" s="200"/>
    </row>
    <row r="15" spans="1:27" ht="30" customHeight="1" x14ac:dyDescent="0.25">
      <c r="A15" s="1057"/>
      <c r="B15" s="228"/>
      <c r="D15" s="924" t="s">
        <v>276</v>
      </c>
      <c r="E15" s="509"/>
      <c r="F15" s="510"/>
      <c r="G15" s="510"/>
      <c r="H15" s="511"/>
      <c r="I15" s="511"/>
      <c r="J15" s="511"/>
      <c r="K15" s="511"/>
      <c r="L15" s="511"/>
      <c r="M15" s="511"/>
      <c r="N15" s="500"/>
      <c r="O15" s="500"/>
      <c r="P15" s="710"/>
      <c r="Q15" s="710"/>
      <c r="R15" s="808"/>
      <c r="S15" s="808"/>
      <c r="T15" s="200"/>
      <c r="U15" s="23"/>
      <c r="V15" s="23"/>
      <c r="W15" s="23"/>
      <c r="X15" s="23"/>
      <c r="Y15" s="23"/>
      <c r="Z15" s="200"/>
      <c r="AA15" s="200"/>
    </row>
    <row r="16" spans="1:27" ht="30" customHeight="1" x14ac:dyDescent="0.25">
      <c r="A16" s="1057"/>
      <c r="B16" s="228"/>
      <c r="D16" s="924" t="s">
        <v>276</v>
      </c>
      <c r="E16" s="509"/>
      <c r="F16" s="510"/>
      <c r="G16" s="510"/>
      <c r="H16" s="511"/>
      <c r="I16" s="511"/>
      <c r="J16" s="511"/>
      <c r="K16" s="511"/>
      <c r="L16" s="511"/>
      <c r="M16" s="511"/>
      <c r="N16" s="500"/>
      <c r="O16" s="500"/>
      <c r="P16" s="710"/>
      <c r="Q16" s="710"/>
      <c r="R16" s="808"/>
      <c r="S16" s="808"/>
      <c r="T16" s="200"/>
      <c r="U16" s="23"/>
      <c r="V16" s="23"/>
      <c r="W16" s="23"/>
      <c r="X16" s="23"/>
      <c r="Y16" s="23"/>
      <c r="Z16" s="200"/>
      <c r="AA16" s="200"/>
    </row>
    <row r="17" spans="1:30" ht="30" customHeight="1" x14ac:dyDescent="0.25">
      <c r="A17" s="1057"/>
      <c r="B17" s="228"/>
      <c r="D17" s="924" t="s">
        <v>276</v>
      </c>
      <c r="E17" s="509"/>
      <c r="F17" s="510"/>
      <c r="G17" s="510"/>
      <c r="H17" s="511"/>
      <c r="I17" s="511"/>
      <c r="J17" s="511"/>
      <c r="K17" s="511"/>
      <c r="L17" s="511"/>
      <c r="M17" s="511"/>
      <c r="N17" s="500"/>
      <c r="O17" s="500"/>
      <c r="P17" s="710"/>
      <c r="Q17" s="872"/>
      <c r="R17" s="872"/>
      <c r="S17" s="872"/>
      <c r="T17" s="859"/>
      <c r="U17" s="868"/>
      <c r="V17" s="868"/>
      <c r="W17" s="868"/>
      <c r="X17" s="868"/>
      <c r="Y17" s="868"/>
      <c r="Z17" s="859"/>
      <c r="AA17" s="859"/>
      <c r="AB17" s="859"/>
      <c r="AC17" s="859"/>
      <c r="AD17" s="859"/>
    </row>
    <row r="18" spans="1:30" ht="30" customHeight="1" x14ac:dyDescent="0.25">
      <c r="A18" s="1057"/>
      <c r="B18" s="228"/>
      <c r="D18" s="924" t="s">
        <v>276</v>
      </c>
      <c r="E18" s="509"/>
      <c r="F18" s="510"/>
      <c r="G18" s="510"/>
      <c r="H18" s="511"/>
      <c r="I18" s="511"/>
      <c r="J18" s="511"/>
      <c r="K18" s="511"/>
      <c r="L18" s="511"/>
      <c r="M18" s="511"/>
      <c r="N18" s="500"/>
      <c r="O18" s="500"/>
      <c r="P18" s="710"/>
      <c r="Q18" s="822"/>
      <c r="R18" s="822"/>
      <c r="S18" s="822"/>
      <c r="T18" s="823"/>
      <c r="U18" s="824"/>
      <c r="V18" s="824"/>
      <c r="W18" s="824"/>
      <c r="X18" s="926"/>
      <c r="Y18" s="926"/>
      <c r="Z18" s="926"/>
      <c r="AA18" s="926"/>
      <c r="AB18" s="926"/>
      <c r="AC18" s="873"/>
      <c r="AD18" s="859"/>
    </row>
    <row r="19" spans="1:30" ht="30" customHeight="1" x14ac:dyDescent="0.25">
      <c r="A19" s="1057"/>
      <c r="B19" s="228"/>
      <c r="D19" s="924" t="s">
        <v>276</v>
      </c>
      <c r="E19" s="509"/>
      <c r="F19" s="510"/>
      <c r="G19" s="510"/>
      <c r="H19" s="511"/>
      <c r="I19" s="511"/>
      <c r="J19" s="511"/>
      <c r="K19" s="511"/>
      <c r="L19" s="511"/>
      <c r="M19" s="511"/>
      <c r="N19" s="500"/>
      <c r="O19" s="500"/>
      <c r="P19" s="710"/>
      <c r="Q19" s="822"/>
      <c r="R19" s="822"/>
      <c r="S19" s="822"/>
      <c r="T19" s="823"/>
      <c r="U19" s="824"/>
      <c r="V19" s="824"/>
      <c r="W19" s="824"/>
      <c r="X19" s="926"/>
      <c r="Y19" s="926"/>
      <c r="Z19" s="926"/>
      <c r="AA19" s="926"/>
      <c r="AB19" s="926"/>
      <c r="AC19" s="873"/>
      <c r="AD19" s="859"/>
    </row>
    <row r="20" spans="1:30" ht="30" customHeight="1" x14ac:dyDescent="0.25">
      <c r="A20" s="1057"/>
      <c r="B20" s="228"/>
      <c r="D20" s="924" t="s">
        <v>276</v>
      </c>
      <c r="E20" s="509"/>
      <c r="F20" s="510"/>
      <c r="G20" s="510"/>
      <c r="H20" s="511"/>
      <c r="I20" s="511"/>
      <c r="J20" s="511"/>
      <c r="K20" s="511"/>
      <c r="L20" s="511"/>
      <c r="M20" s="511"/>
      <c r="N20" s="500"/>
      <c r="O20" s="500"/>
      <c r="P20" s="710"/>
      <c r="Q20" s="822"/>
      <c r="R20" s="822"/>
      <c r="S20" s="822"/>
      <c r="T20" s="823"/>
      <c r="U20" s="824"/>
      <c r="V20" s="824"/>
      <c r="W20" s="824"/>
      <c r="X20" s="926"/>
      <c r="Y20" s="926"/>
      <c r="Z20" s="926"/>
      <c r="AA20" s="926"/>
      <c r="AB20" s="926"/>
      <c r="AC20" s="873"/>
      <c r="AD20" s="859"/>
    </row>
    <row r="21" spans="1:30" ht="30" customHeight="1" x14ac:dyDescent="0.25">
      <c r="A21" s="1057"/>
      <c r="B21" s="228"/>
      <c r="D21" s="924" t="s">
        <v>276</v>
      </c>
      <c r="E21" s="509"/>
      <c r="F21" s="510"/>
      <c r="G21" s="510"/>
      <c r="H21" s="511"/>
      <c r="I21" s="511"/>
      <c r="J21" s="511"/>
      <c r="K21" s="511"/>
      <c r="L21" s="511"/>
      <c r="M21" s="511"/>
      <c r="N21" s="500"/>
      <c r="O21" s="500"/>
      <c r="P21" s="710"/>
      <c r="Q21" s="822"/>
      <c r="R21" s="822"/>
      <c r="S21" s="822"/>
      <c r="T21" s="823"/>
      <c r="U21" s="824"/>
      <c r="V21" s="824"/>
      <c r="W21" s="824"/>
      <c r="X21" s="828"/>
      <c r="Y21" s="828"/>
      <c r="Z21" s="828"/>
      <c r="AA21" s="828"/>
      <c r="AB21" s="828"/>
      <c r="AC21" s="828"/>
      <c r="AD21" s="859"/>
    </row>
    <row r="22" spans="1:30" ht="30" customHeight="1" thickBot="1" x14ac:dyDescent="0.45">
      <c r="A22" s="1057"/>
      <c r="B22" s="228"/>
      <c r="D22" s="925" t="s">
        <v>276</v>
      </c>
      <c r="E22" s="512"/>
      <c r="F22" s="513"/>
      <c r="G22" s="513"/>
      <c r="H22" s="514"/>
      <c r="I22" s="514"/>
      <c r="J22" s="514"/>
      <c r="K22" s="514"/>
      <c r="L22" s="514"/>
      <c r="M22" s="514"/>
      <c r="N22" s="514"/>
      <c r="O22" s="514"/>
      <c r="P22" s="710"/>
      <c r="Q22" s="933"/>
      <c r="R22" s="933"/>
      <c r="S22" s="933"/>
      <c r="T22" s="933"/>
      <c r="U22" s="929"/>
      <c r="V22" s="929"/>
      <c r="W22" s="929"/>
      <c r="X22" s="828"/>
      <c r="Y22" s="828"/>
      <c r="Z22" s="828" t="s">
        <v>776</v>
      </c>
      <c r="AA22" s="828" t="s">
        <v>777</v>
      </c>
      <c r="AB22" s="828"/>
      <c r="AC22" s="828"/>
      <c r="AD22" s="859"/>
    </row>
    <row r="23" spans="1:30" ht="23.45" customHeight="1" x14ac:dyDescent="0.25">
      <c r="A23" s="1057"/>
      <c r="B23" s="227"/>
      <c r="C23" s="61" t="s">
        <v>277</v>
      </c>
      <c r="D23" s="229" t="s">
        <v>278</v>
      </c>
      <c r="E23" s="1079"/>
      <c r="F23" s="1079"/>
      <c r="G23" s="1079"/>
      <c r="H23" s="1079"/>
      <c r="I23" s="1079"/>
      <c r="J23" s="1079"/>
      <c r="K23" s="1079"/>
      <c r="L23" s="1079"/>
      <c r="M23" s="1079"/>
      <c r="N23" s="1079"/>
      <c r="O23" s="1079"/>
      <c r="P23" s="125"/>
      <c r="Q23" s="823"/>
      <c r="R23" s="927"/>
      <c r="S23" s="928"/>
      <c r="T23" s="823"/>
      <c r="U23" s="926"/>
      <c r="V23" s="926"/>
      <c r="W23" s="926"/>
      <c r="X23" s="828"/>
      <c r="Y23" s="828"/>
      <c r="Z23" s="956" t="str" cm="1">
        <f t="array" ref="Z23">IF(MAX(Y24:Y26)=0,"N/A",INDEX(X24:X26,Z24,1))</f>
        <v>N/A</v>
      </c>
      <c r="AA23" s="828"/>
      <c r="AB23" s="956" t="str" cm="1">
        <f t="array" ref="AB23">IF(MAX(AA24:AA26)=0,"N/A",INDEX(X24:X26,AB24,1))</f>
        <v>N/A</v>
      </c>
      <c r="AC23" s="828"/>
      <c r="AD23" s="859"/>
    </row>
    <row r="24" spans="1:30" ht="33" customHeight="1" thickBot="1" x14ac:dyDescent="0.3">
      <c r="A24" s="1057"/>
      <c r="B24" s="227"/>
      <c r="C24" s="61"/>
      <c r="D24" s="517" t="s">
        <v>279</v>
      </c>
      <c r="E24" s="1080"/>
      <c r="F24" s="1080"/>
      <c r="G24" s="1080"/>
      <c r="H24" s="1080"/>
      <c r="I24" s="1080"/>
      <c r="J24" s="1080"/>
      <c r="K24" s="1080"/>
      <c r="L24" s="1080"/>
      <c r="M24" s="1080"/>
      <c r="N24" s="1080"/>
      <c r="O24" s="1080"/>
      <c r="P24" s="125"/>
      <c r="Q24" s="1103"/>
      <c r="R24" s="1103"/>
      <c r="S24" s="1103"/>
      <c r="T24" s="1103"/>
      <c r="U24" s="1103"/>
      <c r="V24" s="1103"/>
      <c r="W24" s="1103"/>
      <c r="X24" s="958" t="s">
        <v>271</v>
      </c>
      <c r="Y24" s="958">
        <f>COUNTIF(H25:O25,X24)</f>
        <v>0</v>
      </c>
      <c r="Z24" s="959">
        <f>MATCH(MAX(Y24:Y26),Y24:Y26,0)</f>
        <v>1</v>
      </c>
      <c r="AA24" s="958">
        <f>COUNTIF(E25:G25,X24)</f>
        <v>0</v>
      </c>
      <c r="AB24" s="959">
        <f>MATCH(MAX(AA24:AA26),AA24:AA26,0)</f>
        <v>1</v>
      </c>
      <c r="AC24" s="828"/>
      <c r="AD24" s="859"/>
    </row>
    <row r="25" spans="1:30" ht="48" customHeight="1" thickBot="1" x14ac:dyDescent="0.3">
      <c r="A25" s="1057"/>
      <c r="B25" s="230"/>
      <c r="C25" s="156" t="s">
        <v>280</v>
      </c>
      <c r="D25" s="249" t="s">
        <v>765</v>
      </c>
      <c r="E25" s="497" t="e">
        <f t="shared" ref="E25:O25" si="0">IF(E10="N/A","N/A",IF(E10=0,0,IF(E23=0,E10,IF(E23="Alto","Bajo",IF(E10="Alto","Medio","Bajo")))))</f>
        <v>#DIV/0!</v>
      </c>
      <c r="F25" s="497" t="e">
        <f t="shared" si="0"/>
        <v>#DIV/0!</v>
      </c>
      <c r="G25" s="497" t="e">
        <f t="shared" si="0"/>
        <v>#DIV/0!</v>
      </c>
      <c r="H25" s="497" t="e">
        <f t="shared" si="0"/>
        <v>#DIV/0!</v>
      </c>
      <c r="I25" s="497" t="e">
        <f t="shared" si="0"/>
        <v>#DIV/0!</v>
      </c>
      <c r="J25" s="497" t="e">
        <f t="shared" si="0"/>
        <v>#DIV/0!</v>
      </c>
      <c r="K25" s="497" t="e">
        <f t="shared" si="0"/>
        <v>#DIV/0!</v>
      </c>
      <c r="L25" s="497" t="e">
        <f t="shared" si="0"/>
        <v>#DIV/0!</v>
      </c>
      <c r="M25" s="497" t="e">
        <f t="shared" si="0"/>
        <v>#DIV/0!</v>
      </c>
      <c r="N25" s="497" t="e">
        <f t="shared" si="0"/>
        <v>#DIV/0!</v>
      </c>
      <c r="O25" s="497" t="e">
        <f t="shared" si="0"/>
        <v>#DIV/0!</v>
      </c>
      <c r="P25" s="711"/>
      <c r="Q25" s="1088"/>
      <c r="R25" s="1088"/>
      <c r="S25" s="1088"/>
      <c r="T25" s="1088"/>
      <c r="U25" s="1088"/>
      <c r="V25" s="1088"/>
      <c r="W25" s="1088"/>
      <c r="X25" s="958" t="s">
        <v>285</v>
      </c>
      <c r="Y25" s="958">
        <f>COUNTIF(H25:O25,X25)</f>
        <v>0</v>
      </c>
      <c r="Z25" s="958"/>
      <c r="AA25" s="958">
        <f>COUNTIF(E25:G25,X25)</f>
        <v>0</v>
      </c>
      <c r="AB25" s="958"/>
      <c r="AC25" s="828"/>
      <c r="AD25" s="859"/>
    </row>
    <row r="26" spans="1:30" ht="20.45" customHeight="1" x14ac:dyDescent="0.25">
      <c r="A26" s="1057"/>
      <c r="B26" s="230"/>
      <c r="C26" s="156"/>
      <c r="D26" s="795"/>
      <c r="E26" s="766"/>
      <c r="F26" s="766"/>
      <c r="G26" s="766"/>
      <c r="H26" s="766"/>
      <c r="I26" s="766"/>
      <c r="J26" s="766"/>
      <c r="K26" s="766"/>
      <c r="L26" s="766"/>
      <c r="M26" s="766"/>
      <c r="N26" s="766"/>
      <c r="O26" s="766"/>
      <c r="P26" s="711"/>
      <c r="Q26" s="1196"/>
      <c r="R26" s="1196"/>
      <c r="S26" s="1196"/>
      <c r="T26" s="1196"/>
      <c r="U26" s="1196"/>
      <c r="V26" s="1196"/>
      <c r="W26" s="1196"/>
      <c r="X26" s="958" t="s">
        <v>287</v>
      </c>
      <c r="Y26" s="958">
        <f>COUNTIF(H25:O25,X26)</f>
        <v>0</v>
      </c>
      <c r="Z26" s="828"/>
      <c r="AA26" s="958">
        <f>COUNTIF(E25:G25,X26)</f>
        <v>0</v>
      </c>
      <c r="AB26" s="828"/>
      <c r="AC26" s="828"/>
      <c r="AD26" s="859"/>
    </row>
    <row r="27" spans="1:30" ht="19.5" customHeight="1" x14ac:dyDescent="0.25">
      <c r="A27" s="1057"/>
      <c r="B27" s="227"/>
      <c r="C27" s="225"/>
      <c r="E27" s="232"/>
      <c r="F27" s="232"/>
      <c r="G27" s="232"/>
      <c r="H27" s="232"/>
      <c r="I27" s="232"/>
      <c r="J27" s="232"/>
      <c r="K27" s="232"/>
      <c r="L27" s="232"/>
      <c r="M27" s="232"/>
      <c r="N27" s="232"/>
      <c r="O27" s="232"/>
      <c r="P27" s="232"/>
      <c r="Q27" s="953"/>
      <c r="R27" s="953"/>
      <c r="S27" s="953"/>
      <c r="T27" s="1092"/>
      <c r="U27" s="1092"/>
      <c r="V27" s="1092"/>
      <c r="W27" s="1092"/>
      <c r="X27" s="828"/>
      <c r="Y27" s="828"/>
      <c r="Z27" s="828"/>
      <c r="AA27" s="828"/>
      <c r="AB27" s="828"/>
      <c r="AC27" s="828"/>
      <c r="AD27" s="859"/>
    </row>
    <row r="28" spans="1:30" ht="19.5" customHeight="1" x14ac:dyDescent="0.25">
      <c r="A28" s="1057"/>
      <c r="B28" s="227"/>
      <c r="C28" s="225"/>
      <c r="E28" s="232"/>
      <c r="F28" s="232"/>
      <c r="G28" s="232"/>
      <c r="H28" s="232"/>
      <c r="I28" s="232"/>
      <c r="J28" s="232"/>
      <c r="K28" s="232"/>
      <c r="L28" s="232"/>
      <c r="M28" s="232"/>
      <c r="N28" s="232"/>
      <c r="O28" s="232"/>
      <c r="P28" s="232"/>
      <c r="Q28" s="824"/>
      <c r="R28" s="824"/>
      <c r="S28" s="824"/>
      <c r="T28" s="824"/>
      <c r="U28" s="824"/>
      <c r="V28" s="824"/>
      <c r="W28" s="823"/>
      <c r="X28" s="828"/>
      <c r="Y28" s="828"/>
      <c r="Z28" s="828"/>
      <c r="AA28" s="828"/>
      <c r="AB28" s="828"/>
      <c r="AC28" s="828"/>
      <c r="AD28" s="859"/>
    </row>
    <row r="29" spans="1:30" ht="36" customHeight="1" x14ac:dyDescent="0.25">
      <c r="A29" s="1057"/>
      <c r="B29" s="227"/>
      <c r="C29" s="225"/>
      <c r="D29" s="347" t="s">
        <v>602</v>
      </c>
      <c r="E29" s="1083" t="s">
        <v>264</v>
      </c>
      <c r="F29" s="1083"/>
      <c r="G29" s="1083"/>
      <c r="H29" s="1084" t="s">
        <v>265</v>
      </c>
      <c r="I29" s="1084"/>
      <c r="J29" s="1084"/>
      <c r="K29" s="1084"/>
      <c r="L29" s="1084"/>
      <c r="M29" s="1084"/>
      <c r="N29" s="1084"/>
      <c r="O29" s="1084"/>
      <c r="P29" s="735"/>
      <c r="Q29" s="823"/>
      <c r="R29" s="823"/>
      <c r="S29" s="824"/>
      <c r="T29" s="824"/>
      <c r="U29" s="824"/>
      <c r="V29" s="824"/>
      <c r="W29" s="823"/>
      <c r="X29" s="828"/>
      <c r="Y29" s="828"/>
      <c r="Z29" s="828"/>
      <c r="AA29" s="828"/>
      <c r="AB29" s="828"/>
      <c r="AC29" s="828"/>
      <c r="AD29" s="859"/>
    </row>
    <row r="30" spans="1:30" ht="7.5" customHeight="1" thickBot="1" x14ac:dyDescent="0.3">
      <c r="A30" s="1057"/>
      <c r="B30" s="227"/>
      <c r="C30" s="225"/>
      <c r="D30" s="51"/>
      <c r="E30" s="232"/>
      <c r="F30" s="232"/>
      <c r="G30" s="232"/>
      <c r="H30" s="232"/>
      <c r="I30" s="232"/>
      <c r="J30" s="232"/>
      <c r="K30" s="232"/>
      <c r="L30" s="232"/>
      <c r="M30" s="232"/>
      <c r="N30" s="232"/>
      <c r="O30" s="232"/>
      <c r="P30" s="233"/>
      <c r="Q30" s="859"/>
      <c r="R30" s="859"/>
      <c r="S30" s="859"/>
      <c r="T30" s="874"/>
      <c r="U30" s="859"/>
      <c r="V30" s="859"/>
      <c r="W30" s="859"/>
      <c r="X30" s="828"/>
      <c r="Y30" s="828"/>
      <c r="Z30" s="828"/>
      <c r="AA30" s="828"/>
      <c r="AB30" s="828"/>
      <c r="AC30" s="873"/>
      <c r="AD30" s="859"/>
    </row>
    <row r="31" spans="1:30" ht="104.1" customHeight="1" x14ac:dyDescent="0.25">
      <c r="A31" s="1057"/>
      <c r="B31" s="227"/>
      <c r="C31" s="89"/>
      <c r="D31" s="714" t="s">
        <v>294</v>
      </c>
      <c r="E31" s="715" t="str">
        <f>E8</f>
        <v>Red eléctrica</v>
      </c>
      <c r="F31" s="715" t="str">
        <f t="shared" ref="F31:O31" si="1">F8</f>
        <v>Conexiones de transporte</v>
      </c>
      <c r="G31" s="715" t="str">
        <f t="shared" si="1"/>
        <v>Redes de agua/aguas residuales</v>
      </c>
      <c r="H31" s="715" t="str">
        <f t="shared" si="1"/>
        <v>Plazas y espacios abiertos: espacios abiertos públicamente accesibles, usualmente pavimentados con poca o nada de vegetación. Pueden combinarse con parques y jardines.</v>
      </c>
      <c r="I31" s="715" t="str">
        <f t="shared" si="1"/>
        <v>Parques y jardines: espacios verdes públicos destinados a fines recreativos o de conservación (como deportes, pícnic, etc.).  Pueden combinarse con plazas y otros espacios abiertos.</v>
      </c>
      <c r="J31" s="715" t="str">
        <f t="shared" si="1"/>
        <v>Edificios e infraestructuras auxiliares:  casetas técnicas, almacenes, aparcamientos, aparcabicicletas, quioscos, pequeños polideportivos cubiertos, pasarelas, etc.</v>
      </c>
      <c r="K31" s="715" t="str">
        <f t="shared" si="1"/>
        <v>Equipos: componentes de iluminación, vallas, aparatos de aire acondicionado de las instalaciones interiores, equipos electromecánicos para piscinas, etc.</v>
      </c>
      <c r="L31" s="715" t="str">
        <f t="shared" si="1"/>
        <v>Mobiliario urbano: mesas y bancos fijos, fuentes, jardineras, señales y paneles informativos, paradas de autobús dentro de los límites del proyecto, plataformas de observación, etc.</v>
      </c>
      <c r="M31" s="715" t="str">
        <f t="shared" si="1"/>
        <v>Espacios verdes en vías peatonales/ciclables, aceras, calles peatonales y bordes de las carreteras.</v>
      </c>
      <c r="N31" s="715" t="str">
        <f t="shared" si="1"/>
        <v>Parques infantiles e instalaciones deportivas al aire libre (incluidos equipos fitness, campos fútbol y baloncesto, pistas de voleibol, canchas de tenis y pádel, piscinas, etc.).</v>
      </c>
      <c r="O31" s="715" t="str">
        <f t="shared" si="1"/>
        <v>Infraestructuras azules/verdes (incluidos estanques artificiales, aliviaderos biológicos y otras soluciones basadas en la naturaleza).</v>
      </c>
      <c r="P31" s="627"/>
      <c r="Q31" s="234" t="s">
        <v>295</v>
      </c>
      <c r="R31" s="749"/>
      <c r="S31" s="1089" t="s">
        <v>296</v>
      </c>
      <c r="T31" s="1089"/>
      <c r="U31" s="859"/>
      <c r="V31" s="859"/>
      <c r="W31" s="859"/>
      <c r="X31" s="828"/>
      <c r="Y31" s="828"/>
      <c r="Z31" s="828"/>
      <c r="AA31" s="828"/>
      <c r="AB31" s="828"/>
      <c r="AC31" s="873"/>
      <c r="AD31" s="859"/>
    </row>
    <row r="32" spans="1:30" ht="32.450000000000003" customHeight="1" x14ac:dyDescent="0.25">
      <c r="A32" s="1057"/>
      <c r="B32" s="227"/>
      <c r="D32" s="797" t="s">
        <v>603</v>
      </c>
      <c r="E32" s="788"/>
      <c r="F32" s="788"/>
      <c r="G32" s="788"/>
      <c r="H32" s="788"/>
      <c r="I32" s="782" t="s">
        <v>271</v>
      </c>
      <c r="J32" s="782" t="s">
        <v>271</v>
      </c>
      <c r="K32" s="788"/>
      <c r="L32" s="782"/>
      <c r="M32" s="782" t="s">
        <v>271</v>
      </c>
      <c r="N32" s="788"/>
      <c r="O32" s="782" t="s">
        <v>271</v>
      </c>
      <c r="P32" s="736"/>
      <c r="Q32" s="752" t="s">
        <v>303</v>
      </c>
      <c r="R32" s="875"/>
      <c r="S32" s="1093"/>
      <c r="T32" s="1093"/>
      <c r="U32" s="859"/>
      <c r="V32" s="859"/>
      <c r="W32" s="859"/>
      <c r="X32" s="859"/>
      <c r="Y32" s="859"/>
      <c r="Z32" s="859"/>
      <c r="AA32" s="859"/>
      <c r="AB32" s="859"/>
      <c r="AC32" s="859"/>
      <c r="AD32" s="859"/>
    </row>
    <row r="33" spans="1:20" ht="45.6" customHeight="1" x14ac:dyDescent="0.25">
      <c r="A33" s="1057"/>
      <c r="B33" s="227"/>
      <c r="D33" s="797" t="s">
        <v>604</v>
      </c>
      <c r="E33" s="788"/>
      <c r="F33" s="788"/>
      <c r="G33" s="788"/>
      <c r="H33" s="788" t="s">
        <v>287</v>
      </c>
      <c r="I33" s="788" t="s">
        <v>287</v>
      </c>
      <c r="J33" s="788"/>
      <c r="K33" s="788"/>
      <c r="L33" s="788"/>
      <c r="M33" s="788" t="s">
        <v>287</v>
      </c>
      <c r="N33" s="788" t="s">
        <v>287</v>
      </c>
      <c r="O33" s="788" t="s">
        <v>287</v>
      </c>
      <c r="P33" s="736"/>
      <c r="Q33" s="752" t="s">
        <v>301</v>
      </c>
      <c r="R33" s="750"/>
      <c r="S33" s="1161"/>
      <c r="T33" s="1161"/>
    </row>
    <row r="34" spans="1:20" ht="42.6" customHeight="1" x14ac:dyDescent="0.25">
      <c r="A34" s="64"/>
      <c r="B34" s="227"/>
      <c r="D34" s="797" t="s">
        <v>605</v>
      </c>
      <c r="E34" s="788"/>
      <c r="F34" s="788"/>
      <c r="G34" s="788"/>
      <c r="H34" s="788"/>
      <c r="I34" s="782" t="s">
        <v>271</v>
      </c>
      <c r="J34" s="782" t="s">
        <v>271</v>
      </c>
      <c r="K34" s="788"/>
      <c r="L34" s="788"/>
      <c r="M34" s="782" t="s">
        <v>271</v>
      </c>
      <c r="N34" s="788"/>
      <c r="O34" s="788"/>
      <c r="P34" s="736"/>
      <c r="Q34" s="752" t="s">
        <v>606</v>
      </c>
      <c r="R34" s="750"/>
      <c r="S34" s="1161"/>
      <c r="T34" s="1161"/>
    </row>
    <row r="35" spans="1:20" ht="36.950000000000003" customHeight="1" x14ac:dyDescent="0.25">
      <c r="A35" s="174"/>
      <c r="B35" s="227"/>
      <c r="D35" s="797" t="s">
        <v>607</v>
      </c>
      <c r="E35" s="788"/>
      <c r="F35" s="788"/>
      <c r="G35" s="788"/>
      <c r="H35" s="788"/>
      <c r="I35" s="788" t="s">
        <v>287</v>
      </c>
      <c r="J35" s="788"/>
      <c r="K35" s="788"/>
      <c r="L35" s="788"/>
      <c r="M35" s="788" t="s">
        <v>287</v>
      </c>
      <c r="N35" s="788" t="s">
        <v>287</v>
      </c>
      <c r="O35" s="788" t="s">
        <v>287</v>
      </c>
      <c r="P35" s="736"/>
      <c r="Q35" s="752" t="s">
        <v>301</v>
      </c>
      <c r="R35" s="750"/>
      <c r="S35" s="1161"/>
      <c r="T35" s="1161"/>
    </row>
    <row r="36" spans="1:20" ht="29.45" customHeight="1" x14ac:dyDescent="0.25">
      <c r="A36" s="237"/>
      <c r="B36" s="227"/>
      <c r="D36" s="797" t="s">
        <v>608</v>
      </c>
      <c r="E36" s="788"/>
      <c r="F36" s="788"/>
      <c r="G36" s="788"/>
      <c r="H36" s="788"/>
      <c r="I36" s="782" t="s">
        <v>271</v>
      </c>
      <c r="J36" s="782" t="s">
        <v>271</v>
      </c>
      <c r="K36" s="788"/>
      <c r="L36" s="788"/>
      <c r="M36" s="782" t="s">
        <v>271</v>
      </c>
      <c r="N36" s="788"/>
      <c r="O36" s="788"/>
      <c r="P36" s="736"/>
      <c r="Q36" s="752" t="s">
        <v>301</v>
      </c>
      <c r="R36" s="750"/>
      <c r="S36" s="1161"/>
      <c r="T36" s="1161"/>
    </row>
    <row r="37" spans="1:20" ht="29.45" customHeight="1" x14ac:dyDescent="0.25">
      <c r="A37" s="237"/>
      <c r="B37" s="227"/>
      <c r="D37" s="797" t="s">
        <v>609</v>
      </c>
      <c r="E37" s="788"/>
      <c r="F37" s="788"/>
      <c r="G37" s="788" t="s">
        <v>610</v>
      </c>
      <c r="H37" s="788"/>
      <c r="I37" s="782"/>
      <c r="J37" s="782" t="s">
        <v>271</v>
      </c>
      <c r="K37" s="788"/>
      <c r="L37" s="782" t="s">
        <v>271</v>
      </c>
      <c r="M37" s="782"/>
      <c r="N37" s="788"/>
      <c r="O37" s="788"/>
      <c r="P37" s="736"/>
      <c r="Q37" s="752" t="s">
        <v>303</v>
      </c>
      <c r="R37" s="750"/>
      <c r="S37" s="748"/>
      <c r="T37" s="748"/>
    </row>
    <row r="38" spans="1:20" ht="29.45" customHeight="1" x14ac:dyDescent="0.25">
      <c r="A38" s="237" t="s">
        <v>611</v>
      </c>
      <c r="B38" s="227"/>
      <c r="D38" s="797" t="s">
        <v>612</v>
      </c>
      <c r="E38" s="788"/>
      <c r="F38" s="788"/>
      <c r="G38" s="788"/>
      <c r="H38" s="788"/>
      <c r="I38" s="782" t="s">
        <v>271</v>
      </c>
      <c r="J38" s="782" t="s">
        <v>271</v>
      </c>
      <c r="K38" s="788"/>
      <c r="L38" s="782"/>
      <c r="M38" s="782" t="s">
        <v>271</v>
      </c>
      <c r="N38" s="782" t="s">
        <v>271</v>
      </c>
      <c r="O38" s="782"/>
      <c r="P38" s="736"/>
      <c r="Q38" s="752" t="s">
        <v>303</v>
      </c>
      <c r="R38" s="750"/>
      <c r="S38" s="748"/>
      <c r="T38" s="748"/>
    </row>
    <row r="39" spans="1:20" ht="29.45" customHeight="1" x14ac:dyDescent="0.25">
      <c r="A39" s="237"/>
      <c r="B39" s="227"/>
      <c r="D39" s="798" t="s">
        <v>613</v>
      </c>
      <c r="E39" s="788"/>
      <c r="F39" s="788"/>
      <c r="G39" s="788"/>
      <c r="H39" s="788"/>
      <c r="I39" s="782"/>
      <c r="J39" s="782"/>
      <c r="K39" s="788" t="s">
        <v>287</v>
      </c>
      <c r="L39" s="782"/>
      <c r="M39" s="782"/>
      <c r="N39" s="782"/>
      <c r="O39" s="782"/>
      <c r="P39" s="736"/>
      <c r="Q39" s="752"/>
      <c r="R39" s="750"/>
      <c r="S39" s="748"/>
      <c r="T39" s="748"/>
    </row>
    <row r="40" spans="1:20" ht="18.600000000000001" customHeight="1" x14ac:dyDescent="0.25">
      <c r="A40" s="238"/>
      <c r="B40" s="227"/>
      <c r="C40" s="240"/>
      <c r="D40" s="1197" t="s">
        <v>555</v>
      </c>
      <c r="E40" s="390"/>
      <c r="F40" s="390"/>
      <c r="G40" s="390"/>
      <c r="H40" s="390"/>
      <c r="I40" s="390"/>
      <c r="J40" s="390"/>
      <c r="K40" s="390"/>
      <c r="L40" s="390"/>
      <c r="M40" s="390"/>
      <c r="N40" s="390"/>
      <c r="O40" s="390"/>
      <c r="P40" s="23"/>
      <c r="Q40" s="755" t="s">
        <v>295</v>
      </c>
      <c r="R40" s="758"/>
      <c r="S40" s="1198" t="s">
        <v>296</v>
      </c>
      <c r="T40" s="1198"/>
    </row>
    <row r="41" spans="1:20" ht="21.6" customHeight="1" x14ac:dyDescent="0.25">
      <c r="A41" s="238"/>
      <c r="B41" s="227"/>
      <c r="C41" s="240"/>
      <c r="D41" s="1197"/>
      <c r="E41" s="391"/>
      <c r="F41" s="392"/>
      <c r="G41" s="392"/>
      <c r="H41" s="392"/>
      <c r="I41" s="392"/>
      <c r="J41" s="392"/>
      <c r="K41" s="392"/>
      <c r="L41" s="392"/>
      <c r="M41" s="392"/>
      <c r="N41" s="392"/>
      <c r="O41" s="392"/>
      <c r="P41" s="23"/>
      <c r="Q41" s="756" t="s">
        <v>298</v>
      </c>
      <c r="R41" s="758"/>
      <c r="S41" s="1199" t="s">
        <v>299</v>
      </c>
      <c r="T41" s="1199"/>
    </row>
    <row r="42" spans="1:20" ht="32.1" customHeight="1" x14ac:dyDescent="0.25">
      <c r="D42" s="780" t="s">
        <v>614</v>
      </c>
      <c r="E42" s="782" t="s">
        <v>271</v>
      </c>
      <c r="F42" s="782"/>
      <c r="G42" s="782"/>
      <c r="H42" s="782"/>
      <c r="I42" s="782"/>
      <c r="J42" s="788"/>
      <c r="K42" s="788"/>
      <c r="L42" s="788"/>
      <c r="M42" s="782"/>
      <c r="N42" s="782"/>
      <c r="O42" s="782"/>
      <c r="P42" s="399"/>
      <c r="Q42" s="757" t="s">
        <v>301</v>
      </c>
      <c r="R42" s="200"/>
      <c r="S42" s="1161"/>
      <c r="T42" s="1161"/>
    </row>
    <row r="43" spans="1:20" ht="37.5" customHeight="1" x14ac:dyDescent="0.25">
      <c r="C43" s="1078"/>
      <c r="D43" s="797" t="s">
        <v>615</v>
      </c>
      <c r="E43" s="781"/>
      <c r="F43" s="782"/>
      <c r="G43" s="782"/>
      <c r="H43" s="782" t="s">
        <v>271</v>
      </c>
      <c r="I43" s="782" t="s">
        <v>271</v>
      </c>
      <c r="J43" s="782" t="s">
        <v>271</v>
      </c>
      <c r="K43" s="782"/>
      <c r="L43" s="782"/>
      <c r="M43" s="782" t="s">
        <v>271</v>
      </c>
      <c r="N43" s="782" t="s">
        <v>271</v>
      </c>
      <c r="O43" s="782" t="s">
        <v>271</v>
      </c>
      <c r="P43" s="399"/>
      <c r="Q43" s="757" t="s">
        <v>301</v>
      </c>
      <c r="R43" s="751"/>
      <c r="S43" s="1161"/>
      <c r="T43" s="1161"/>
    </row>
    <row r="44" spans="1:20" ht="55.5" customHeight="1" x14ac:dyDescent="0.25">
      <c r="C44" s="1078"/>
      <c r="D44" s="784" t="s">
        <v>616</v>
      </c>
      <c r="E44" s="236"/>
      <c r="F44" s="236"/>
      <c r="G44" s="236"/>
      <c r="H44" s="782"/>
      <c r="I44" s="782"/>
      <c r="J44" s="788" t="s">
        <v>287</v>
      </c>
      <c r="K44" s="788" t="s">
        <v>287</v>
      </c>
      <c r="L44" s="788" t="s">
        <v>287</v>
      </c>
      <c r="M44" s="788" t="s">
        <v>287</v>
      </c>
      <c r="N44" s="788" t="s">
        <v>287</v>
      </c>
      <c r="O44" s="236"/>
      <c r="Q44" s="757" t="s">
        <v>301</v>
      </c>
      <c r="R44" s="239"/>
      <c r="S44" s="1161"/>
      <c r="T44" s="1161"/>
    </row>
    <row r="45" spans="1:20" ht="58.5" customHeight="1" x14ac:dyDescent="0.25">
      <c r="C45" s="1078"/>
      <c r="D45" s="780" t="s">
        <v>617</v>
      </c>
      <c r="E45" s="788"/>
      <c r="F45" s="236"/>
      <c r="G45" s="236"/>
      <c r="H45" s="782" t="s">
        <v>271</v>
      </c>
      <c r="I45" s="782" t="s">
        <v>271</v>
      </c>
      <c r="J45" s="782" t="s">
        <v>271</v>
      </c>
      <c r="K45" s="782"/>
      <c r="L45" s="782"/>
      <c r="M45" s="782" t="s">
        <v>271</v>
      </c>
      <c r="N45" s="782" t="s">
        <v>271</v>
      </c>
      <c r="O45" s="782" t="s">
        <v>271</v>
      </c>
      <c r="Q45" s="757" t="s">
        <v>303</v>
      </c>
      <c r="S45" s="1161"/>
      <c r="T45" s="1161"/>
    </row>
    <row r="46" spans="1:20" ht="39.6" customHeight="1" thickBot="1" x14ac:dyDescent="0.3">
      <c r="D46" s="799" t="s">
        <v>332</v>
      </c>
      <c r="E46" s="786"/>
      <c r="F46" s="786"/>
      <c r="G46" s="786"/>
      <c r="H46" s="790"/>
      <c r="I46" s="790"/>
      <c r="J46" s="790"/>
      <c r="K46" s="790" t="s">
        <v>287</v>
      </c>
      <c r="L46" s="790" t="s">
        <v>287</v>
      </c>
      <c r="M46" s="790"/>
      <c r="N46" s="790"/>
      <c r="O46" s="786"/>
      <c r="Q46" s="787" t="s">
        <v>301</v>
      </c>
      <c r="S46" s="1161"/>
      <c r="T46" s="1161"/>
    </row>
    <row r="47" spans="1:20" ht="19.5" hidden="1" customHeight="1" thickBot="1" x14ac:dyDescent="0.3">
      <c r="D47" s="209"/>
      <c r="T47" s="88"/>
    </row>
    <row r="48" spans="1:20" ht="29.1" customHeight="1" x14ac:dyDescent="0.25">
      <c r="D48" s="241"/>
      <c r="S48" s="1194"/>
      <c r="T48" s="1194"/>
    </row>
    <row r="49" spans="4:20" ht="33" customHeight="1" x14ac:dyDescent="0.25">
      <c r="D49" s="241"/>
      <c r="T49" s="88"/>
    </row>
  </sheetData>
  <sheetProtection algorithmName="SHA-512" hashValue="sqgQiSoHrm5DpLRjflQnidqSVt9h4adqyBbACPaMLPwzPJnav6yOdqh8Emcx8cxSwo1KGLVbiBLXy/tGXuNKpA==" saltValue="3G5yHqMBdr8LcUZtsVAiqg==" spinCount="100000" sheet="1" objects="1" scenarios="1"/>
  <mergeCells count="41">
    <mergeCell ref="S48:T48"/>
    <mergeCell ref="S42:T42"/>
    <mergeCell ref="C43:C45"/>
    <mergeCell ref="S43:T43"/>
    <mergeCell ref="S44:T44"/>
    <mergeCell ref="S45:T45"/>
    <mergeCell ref="S46:T46"/>
    <mergeCell ref="D40:D41"/>
    <mergeCell ref="S40:T40"/>
    <mergeCell ref="S41:T41"/>
    <mergeCell ref="S34:T34"/>
    <mergeCell ref="S35:T35"/>
    <mergeCell ref="S36:T36"/>
    <mergeCell ref="N23:N24"/>
    <mergeCell ref="A31:A33"/>
    <mergeCell ref="S31:T31"/>
    <mergeCell ref="S32:T32"/>
    <mergeCell ref="S33:T33"/>
    <mergeCell ref="A27:A30"/>
    <mergeCell ref="E29:G29"/>
    <mergeCell ref="H29:O29"/>
    <mergeCell ref="Q24:W24"/>
    <mergeCell ref="Q25:W25"/>
    <mergeCell ref="Q26:W26"/>
    <mergeCell ref="T27:W27"/>
    <mergeCell ref="D5:D6"/>
    <mergeCell ref="O23:O24"/>
    <mergeCell ref="E5:G6"/>
    <mergeCell ref="H5:O6"/>
    <mergeCell ref="A8:A11"/>
    <mergeCell ref="A12:A22"/>
    <mergeCell ref="A23:A26"/>
    <mergeCell ref="E23:E24"/>
    <mergeCell ref="F23:F24"/>
    <mergeCell ref="G23:G24"/>
    <mergeCell ref="H23:H24"/>
    <mergeCell ref="I23:I24"/>
    <mergeCell ref="J23:J24"/>
    <mergeCell ref="K23:K24"/>
    <mergeCell ref="L23:L24"/>
    <mergeCell ref="M23:M24"/>
  </mergeCells>
  <conditionalFormatting sqref="D43">
    <cfRule type="cellIs" dxfId="54" priority="8" operator="equal">
      <formula>0</formula>
    </cfRule>
  </conditionalFormatting>
  <conditionalFormatting sqref="E29 H29 E30:O30">
    <cfRule type="cellIs" dxfId="53" priority="45" operator="equal">
      <formula>"Medio"</formula>
    </cfRule>
    <cfRule type="cellIs" dxfId="52" priority="46" operator="equal">
      <formula>"Bajo"</formula>
    </cfRule>
    <cfRule type="cellIs" dxfId="51" priority="47" operator="equal">
      <formula>"Alto"</formula>
    </cfRule>
  </conditionalFormatting>
  <conditionalFormatting sqref="E45">
    <cfRule type="cellIs" dxfId="50" priority="26" operator="equal">
      <formula>0</formula>
    </cfRule>
  </conditionalFormatting>
  <conditionalFormatting sqref="E10:G10">
    <cfRule type="cellIs" dxfId="49" priority="38" operator="equal">
      <formula>"N/A"</formula>
    </cfRule>
    <cfRule type="cellIs" dxfId="48" priority="39" operator="equal">
      <formula>"Bajo"</formula>
    </cfRule>
    <cfRule type="cellIs" dxfId="47" priority="40" operator="equal">
      <formula>"Alto"</formula>
    </cfRule>
    <cfRule type="cellIs" dxfId="46" priority="41" operator="equal">
      <formula>"Medio"</formula>
    </cfRule>
  </conditionalFormatting>
  <conditionalFormatting sqref="E32:H32 K32 K34:L34 E34:H39 K36:L36">
    <cfRule type="cellIs" dxfId="45" priority="32" operator="equal">
      <formula>0</formula>
    </cfRule>
  </conditionalFormatting>
  <conditionalFormatting sqref="E33:M33">
    <cfRule type="cellIs" dxfId="44" priority="16" operator="equal">
      <formula>0</formula>
    </cfRule>
  </conditionalFormatting>
  <conditionalFormatting sqref="E25:O26">
    <cfRule type="cellIs" dxfId="43" priority="33" operator="equal">
      <formula>0</formula>
    </cfRule>
    <cfRule type="cellIs" dxfId="42" priority="34" operator="equal">
      <formula>"N/A"</formula>
    </cfRule>
  </conditionalFormatting>
  <conditionalFormatting sqref="E25:O28">
    <cfRule type="cellIs" dxfId="41" priority="35" operator="equal">
      <formula>"Alto"</formula>
    </cfRule>
    <cfRule type="cellIs" dxfId="40" priority="36" operator="equal">
      <formula>"Medio"</formula>
    </cfRule>
    <cfRule type="cellIs" dxfId="39" priority="37" operator="equal">
      <formula>"Bajo"</formula>
    </cfRule>
  </conditionalFormatting>
  <conditionalFormatting sqref="E31:O31 D32:D39">
    <cfRule type="cellIs" dxfId="38" priority="42" operator="equal">
      <formula>0</formula>
    </cfRule>
  </conditionalFormatting>
  <conditionalFormatting sqref="H46:N46">
    <cfRule type="cellIs" dxfId="37" priority="1" operator="equal">
      <formula>0</formula>
    </cfRule>
  </conditionalFormatting>
  <conditionalFormatting sqref="H8:O8">
    <cfRule type="cellIs" dxfId="36" priority="44" operator="equal">
      <formula>0</formula>
    </cfRule>
  </conditionalFormatting>
  <conditionalFormatting sqref="H10:O10">
    <cfRule type="cellIs" dxfId="35" priority="43" operator="equal">
      <formula>0</formula>
    </cfRule>
    <cfRule type="cellIs" dxfId="34" priority="48" operator="equal">
      <formula>"Medio"</formula>
    </cfRule>
    <cfRule type="cellIs" dxfId="33" priority="49" operator="equal">
      <formula>"Bajo"</formula>
    </cfRule>
    <cfRule type="cellIs" dxfId="32" priority="50" operator="equal">
      <formula>"Alto"</formula>
    </cfRule>
  </conditionalFormatting>
  <conditionalFormatting sqref="I35:M35">
    <cfRule type="cellIs" dxfId="31" priority="12" operator="equal">
      <formula>0</formula>
    </cfRule>
  </conditionalFormatting>
  <conditionalFormatting sqref="J42:L42">
    <cfRule type="cellIs" dxfId="30" priority="29" operator="equal">
      <formula>0</formula>
    </cfRule>
  </conditionalFormatting>
  <conditionalFormatting sqref="J44:N44">
    <cfRule type="cellIs" dxfId="29" priority="3" operator="equal">
      <formula>0</formula>
    </cfRule>
  </conditionalFormatting>
  <conditionalFormatting sqref="K37:K39">
    <cfRule type="cellIs" dxfId="28" priority="9" operator="equal">
      <formula>0</formula>
    </cfRule>
  </conditionalFormatting>
  <conditionalFormatting sqref="N32:N33">
    <cfRule type="cellIs" dxfId="27" priority="15" operator="equal">
      <formula>0</formula>
    </cfRule>
  </conditionalFormatting>
  <conditionalFormatting sqref="N34:O37">
    <cfRule type="cellIs" dxfId="26" priority="11" operator="equal">
      <formula>0</formula>
    </cfRule>
  </conditionalFormatting>
  <conditionalFormatting sqref="O33">
    <cfRule type="cellIs" dxfId="25" priority="14" operator="equal">
      <formula>0</formula>
    </cfRule>
  </conditionalFormatting>
  <dataValidations count="2">
    <dataValidation type="list" allowBlank="1" showInputMessage="1" showErrorMessage="1" sqref="E23:O24" xr:uid="{0BC9C1B3-C1EE-4AB3-BC03-28755A22ED28}">
      <formula1>"Bajo, Alto"</formula1>
    </dataValidation>
    <dataValidation type="list" allowBlank="1" showInputMessage="1" showErrorMessage="1" sqref="Q13:S14 E13:P22" xr:uid="{42EE3B11-205E-476A-A186-D207D7D44708}">
      <formula1>"Alto, Bajo"</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CA51B-622B-49A9-9143-01C5EF62DE0B}">
  <sheetPr codeName="Sheet14"/>
  <dimension ref="A1:M123"/>
  <sheetViews>
    <sheetView zoomScale="70" zoomScaleNormal="70" workbookViewId="0"/>
  </sheetViews>
  <sheetFormatPr baseColWidth="10" defaultColWidth="8.85546875" defaultRowHeight="12" x14ac:dyDescent="0.25"/>
  <cols>
    <col min="1" max="1" width="25.7109375" style="11" customWidth="1"/>
    <col min="2" max="3" width="42.5703125" style="11" customWidth="1"/>
    <col min="4" max="4" width="35.85546875" style="11" customWidth="1"/>
    <col min="5" max="7" width="50" style="11" customWidth="1"/>
    <col min="8" max="8" width="42.140625" style="11" customWidth="1"/>
    <col min="9" max="9" width="43.42578125" style="11" customWidth="1"/>
    <col min="10" max="10" width="40.140625" style="11" customWidth="1"/>
    <col min="11" max="11" width="40.5703125" style="11" customWidth="1"/>
    <col min="12" max="12" width="36.140625" style="11" customWidth="1"/>
    <col min="13" max="16384" width="8.85546875" style="11"/>
  </cols>
  <sheetData>
    <row r="1" spans="1:13" x14ac:dyDescent="0.25">
      <c r="C1" s="343" t="s">
        <v>618</v>
      </c>
      <c r="E1" s="343" t="s">
        <v>619</v>
      </c>
      <c r="F1" s="342"/>
      <c r="H1" s="343" t="s">
        <v>620</v>
      </c>
    </row>
    <row r="2" spans="1:13" x14ac:dyDescent="0.25">
      <c r="C2" s="27" t="s">
        <v>621</v>
      </c>
      <c r="D2" s="335"/>
      <c r="E2" s="335" t="s">
        <v>297</v>
      </c>
      <c r="F2" s="335" t="s">
        <v>622</v>
      </c>
      <c r="G2" s="335"/>
      <c r="H2" s="335" t="s">
        <v>623</v>
      </c>
      <c r="I2" s="335" t="s">
        <v>624</v>
      </c>
      <c r="J2" s="27" t="s">
        <v>625</v>
      </c>
      <c r="K2" s="335"/>
      <c r="L2" s="27" t="s">
        <v>626</v>
      </c>
    </row>
    <row r="3" spans="1:13" x14ac:dyDescent="0.25">
      <c r="A3" s="27" t="s">
        <v>627</v>
      </c>
      <c r="D3" s="325"/>
      <c r="E3" s="325"/>
      <c r="F3" s="325"/>
      <c r="G3" s="325"/>
      <c r="I3" s="325"/>
      <c r="J3" s="324"/>
    </row>
    <row r="4" spans="1:13" ht="128.1" customHeight="1" x14ac:dyDescent="0.25">
      <c r="B4" s="11" t="s">
        <v>628</v>
      </c>
      <c r="C4" s="26" t="s">
        <v>629</v>
      </c>
      <c r="D4" s="26"/>
      <c r="E4" s="26"/>
      <c r="F4" s="532" t="s">
        <v>630</v>
      </c>
      <c r="G4" s="26"/>
      <c r="H4" s="26"/>
      <c r="I4" s="26"/>
      <c r="J4" s="26" t="s">
        <v>631</v>
      </c>
      <c r="K4" s="26"/>
      <c r="L4" s="26" t="s">
        <v>632</v>
      </c>
    </row>
    <row r="5" spans="1:13" ht="97.5" customHeight="1" x14ac:dyDescent="0.25">
      <c r="B5" s="22" t="s">
        <v>633</v>
      </c>
      <c r="C5" s="26" t="s">
        <v>634</v>
      </c>
      <c r="D5" s="26"/>
      <c r="E5" s="26"/>
      <c r="F5" s="532" t="s">
        <v>635</v>
      </c>
      <c r="G5" s="26"/>
      <c r="H5" s="26"/>
      <c r="I5" s="26"/>
      <c r="J5" s="22" t="s">
        <v>636</v>
      </c>
      <c r="K5" s="531"/>
      <c r="L5" s="26" t="s">
        <v>637</v>
      </c>
    </row>
    <row r="6" spans="1:13" ht="97.5" customHeight="1" x14ac:dyDescent="0.25">
      <c r="B6" s="22" t="s">
        <v>638</v>
      </c>
      <c r="C6" s="26" t="s">
        <v>639</v>
      </c>
      <c r="D6" s="26"/>
      <c r="E6" s="26"/>
      <c r="F6" s="26"/>
      <c r="G6" s="26"/>
      <c r="H6" s="26"/>
      <c r="I6" s="26"/>
      <c r="J6" s="22" t="s">
        <v>640</v>
      </c>
      <c r="K6" s="531"/>
      <c r="L6" s="26" t="s">
        <v>641</v>
      </c>
    </row>
    <row r="7" spans="1:13" ht="60.95" customHeight="1" x14ac:dyDescent="0.25">
      <c r="B7" s="22" t="s">
        <v>642</v>
      </c>
      <c r="C7" s="26" t="s">
        <v>589</v>
      </c>
      <c r="D7" s="26"/>
      <c r="E7" s="26"/>
      <c r="F7" s="26"/>
      <c r="G7" s="26"/>
      <c r="H7" s="26"/>
      <c r="I7" s="26"/>
      <c r="J7" s="26" t="s">
        <v>643</v>
      </c>
      <c r="K7" s="26"/>
      <c r="L7" s="26" t="s">
        <v>644</v>
      </c>
    </row>
    <row r="8" spans="1:13" ht="114" customHeight="1" x14ac:dyDescent="0.25">
      <c r="B8" s="529" t="s">
        <v>645</v>
      </c>
      <c r="C8" s="22" t="s">
        <v>646</v>
      </c>
      <c r="D8" s="26"/>
      <c r="E8" s="26"/>
      <c r="F8" s="26"/>
      <c r="G8" s="26"/>
      <c r="H8" s="26"/>
      <c r="I8" s="26"/>
      <c r="J8" s="26" t="s">
        <v>647</v>
      </c>
      <c r="K8" s="26"/>
      <c r="L8" s="22" t="s">
        <v>648</v>
      </c>
      <c r="M8" s="530"/>
    </row>
    <row r="9" spans="1:13" ht="78.599999999999994" customHeight="1" x14ac:dyDescent="0.25">
      <c r="B9" s="11" t="s">
        <v>649</v>
      </c>
      <c r="C9" s="26" t="s">
        <v>650</v>
      </c>
      <c r="D9" s="26"/>
      <c r="E9" s="26"/>
      <c r="F9" s="26"/>
      <c r="G9" s="26"/>
      <c r="H9" s="26"/>
      <c r="I9" s="26"/>
      <c r="J9" s="26" t="s">
        <v>651</v>
      </c>
      <c r="K9" s="26"/>
      <c r="L9" s="26" t="s">
        <v>652</v>
      </c>
    </row>
    <row r="10" spans="1:13" ht="102.6" customHeight="1" x14ac:dyDescent="0.25">
      <c r="B10" s="22" t="s">
        <v>653</v>
      </c>
      <c r="C10" s="22" t="s">
        <v>654</v>
      </c>
      <c r="D10" s="26"/>
      <c r="E10" s="26"/>
      <c r="F10" s="26" t="s">
        <v>655</v>
      </c>
      <c r="G10" s="26"/>
      <c r="H10" s="26"/>
      <c r="I10" s="26"/>
      <c r="J10" s="26"/>
      <c r="K10" s="326"/>
      <c r="L10" s="326"/>
    </row>
    <row r="11" spans="1:13" ht="32.1" customHeight="1" x14ac:dyDescent="0.25">
      <c r="D11" s="22"/>
      <c r="E11" s="26"/>
      <c r="F11" s="26"/>
      <c r="G11" s="26"/>
      <c r="H11" s="26"/>
      <c r="I11" s="26"/>
      <c r="J11" s="26"/>
      <c r="K11" s="26"/>
      <c r="L11" s="326"/>
    </row>
    <row r="12" spans="1:13" ht="61.5" customHeight="1" x14ac:dyDescent="0.25">
      <c r="A12" s="11" t="s">
        <v>656</v>
      </c>
      <c r="B12" s="11" t="s">
        <v>657</v>
      </c>
      <c r="C12" s="26"/>
      <c r="D12" s="22"/>
      <c r="E12" s="26"/>
      <c r="F12" s="26"/>
      <c r="G12" s="26"/>
      <c r="H12" s="26"/>
      <c r="I12" s="26"/>
      <c r="J12" s="26"/>
      <c r="K12" s="26"/>
      <c r="L12" s="26" t="s">
        <v>658</v>
      </c>
    </row>
    <row r="13" spans="1:13" ht="104.25" customHeight="1" x14ac:dyDescent="0.25">
      <c r="B13" s="22" t="s">
        <v>659</v>
      </c>
      <c r="C13" s="26"/>
      <c r="D13" s="22"/>
      <c r="E13" s="26"/>
      <c r="F13" s="26"/>
      <c r="G13" s="26"/>
      <c r="H13" s="26"/>
      <c r="I13" s="26"/>
      <c r="J13" s="26"/>
      <c r="K13" s="26"/>
      <c r="L13" s="26" t="s">
        <v>660</v>
      </c>
    </row>
    <row r="14" spans="1:13" ht="63" customHeight="1" x14ac:dyDescent="0.2">
      <c r="C14" s="26"/>
      <c r="D14" s="22"/>
      <c r="E14" s="26"/>
      <c r="F14" s="26"/>
      <c r="G14" s="26"/>
      <c r="H14" s="26"/>
      <c r="I14" s="26"/>
      <c r="J14" s="26"/>
      <c r="K14" s="26"/>
      <c r="L14" s="341"/>
    </row>
    <row r="15" spans="1:13" ht="34.5" customHeight="1" x14ac:dyDescent="0.25">
      <c r="C15" s="22"/>
      <c r="D15" s="22"/>
      <c r="E15" s="26"/>
      <c r="F15" s="26"/>
      <c r="G15" s="26"/>
      <c r="H15" s="26"/>
      <c r="I15" s="26"/>
      <c r="J15" s="26"/>
      <c r="K15" s="26"/>
      <c r="L15" s="326"/>
    </row>
    <row r="16" spans="1:13" ht="45.75" customHeight="1" x14ac:dyDescent="0.25">
      <c r="C16" s="22"/>
      <c r="D16" s="393"/>
      <c r="E16" s="26"/>
      <c r="F16" s="26"/>
      <c r="G16" s="26"/>
      <c r="H16" s="26"/>
      <c r="I16" s="26"/>
      <c r="J16" s="26"/>
      <c r="K16" s="26"/>
      <c r="L16" s="326"/>
    </row>
    <row r="17" spans="1:12" ht="34.5" customHeight="1" x14ac:dyDescent="0.25">
      <c r="B17" s="22"/>
      <c r="C17" s="22"/>
      <c r="D17" s="22"/>
      <c r="E17" s="26"/>
      <c r="F17" s="26"/>
      <c r="G17" s="26"/>
      <c r="H17" s="26"/>
      <c r="I17" s="26"/>
      <c r="J17" s="26"/>
      <c r="K17" s="26"/>
      <c r="L17" s="326"/>
    </row>
    <row r="18" spans="1:12" ht="45" customHeight="1" x14ac:dyDescent="0.25">
      <c r="B18" s="22"/>
      <c r="C18" s="22"/>
      <c r="D18" s="22"/>
      <c r="E18" s="26"/>
      <c r="F18" s="26"/>
      <c r="G18" s="26"/>
      <c r="H18" s="26"/>
      <c r="I18" s="26"/>
      <c r="J18" s="26"/>
      <c r="K18" s="26"/>
      <c r="L18" s="326"/>
    </row>
    <row r="19" spans="1:12" ht="116.25" customHeight="1" x14ac:dyDescent="0.25">
      <c r="A19" s="22"/>
      <c r="B19" s="22"/>
      <c r="C19" s="22"/>
      <c r="D19" s="26"/>
      <c r="E19" s="26"/>
      <c r="F19" s="26"/>
      <c r="G19" s="26"/>
      <c r="H19" s="26"/>
      <c r="I19" s="26"/>
      <c r="J19" s="26"/>
      <c r="K19" s="26"/>
      <c r="L19" s="326"/>
    </row>
    <row r="20" spans="1:12" ht="51" customHeight="1" x14ac:dyDescent="0.25">
      <c r="A20" s="22"/>
      <c r="C20" s="22"/>
      <c r="D20" s="26"/>
      <c r="E20" s="26"/>
      <c r="F20" s="26"/>
      <c r="G20" s="26"/>
      <c r="H20" s="26"/>
      <c r="I20" s="26"/>
      <c r="J20" s="26"/>
      <c r="K20" s="26"/>
      <c r="L20" s="326"/>
    </row>
    <row r="21" spans="1:12" ht="24.95" customHeight="1" x14ac:dyDescent="0.25">
      <c r="A21" s="22"/>
      <c r="B21" s="330"/>
      <c r="C21" s="330"/>
      <c r="D21" s="22"/>
      <c r="H21" s="26"/>
      <c r="I21" s="26"/>
      <c r="J21" s="26"/>
      <c r="K21" s="26"/>
      <c r="L21" s="326"/>
    </row>
    <row r="22" spans="1:12" ht="24.95" customHeight="1" x14ac:dyDescent="0.25">
      <c r="A22" s="22"/>
      <c r="B22" s="330"/>
      <c r="C22" s="330"/>
      <c r="J22" s="27"/>
    </row>
    <row r="23" spans="1:12" ht="24.95" customHeight="1" x14ac:dyDescent="0.25">
      <c r="A23" s="22"/>
      <c r="B23" s="330"/>
      <c r="C23" s="330"/>
      <c r="J23" s="27"/>
    </row>
    <row r="24" spans="1:12" ht="24.95" customHeight="1" x14ac:dyDescent="0.25">
      <c r="A24" s="22"/>
      <c r="B24" s="330"/>
      <c r="C24" s="330"/>
      <c r="J24" s="27"/>
    </row>
    <row r="25" spans="1:12" ht="24.95" customHeight="1" x14ac:dyDescent="0.2">
      <c r="A25" s="22"/>
      <c r="B25" s="329"/>
      <c r="C25" s="329"/>
      <c r="J25" s="27"/>
    </row>
    <row r="26" spans="1:12" ht="26.45" customHeight="1" x14ac:dyDescent="0.25">
      <c r="A26" s="27" t="s">
        <v>661</v>
      </c>
      <c r="K26" s="326"/>
    </row>
    <row r="27" spans="1:12" ht="81" customHeight="1" x14ac:dyDescent="0.25">
      <c r="A27" s="22" t="s">
        <v>662</v>
      </c>
      <c r="B27" s="22" t="s">
        <v>663</v>
      </c>
      <c r="C27" s="26" t="s">
        <v>664</v>
      </c>
      <c r="D27" s="26"/>
      <c r="E27" s="25"/>
      <c r="F27" s="25"/>
      <c r="G27" s="25"/>
      <c r="H27" s="25"/>
      <c r="I27" s="26"/>
      <c r="J27" s="26"/>
      <c r="K27" s="326"/>
      <c r="L27" s="28"/>
    </row>
    <row r="28" spans="1:12" ht="57.75" customHeight="1" x14ac:dyDescent="0.25">
      <c r="A28" s="22" t="s">
        <v>665</v>
      </c>
      <c r="B28" s="22" t="s">
        <v>666</v>
      </c>
      <c r="C28" s="26" t="s">
        <v>667</v>
      </c>
      <c r="D28" s="26"/>
      <c r="E28" s="25"/>
      <c r="F28" s="25"/>
      <c r="G28" s="25"/>
      <c r="H28" s="26"/>
      <c r="I28" s="26"/>
      <c r="J28" s="26"/>
      <c r="K28" s="326"/>
      <c r="L28" s="28"/>
    </row>
    <row r="29" spans="1:12" ht="69" customHeight="1" x14ac:dyDescent="0.25">
      <c r="A29" s="22" t="s">
        <v>665</v>
      </c>
      <c r="B29" s="344" t="s">
        <v>668</v>
      </c>
      <c r="C29" s="26" t="s">
        <v>669</v>
      </c>
      <c r="D29" s="26"/>
      <c r="E29" s="26"/>
      <c r="F29" s="26"/>
      <c r="G29" s="26"/>
      <c r="H29" s="26"/>
      <c r="I29" s="26"/>
      <c r="J29" s="26"/>
      <c r="K29" s="326"/>
      <c r="L29" s="28"/>
    </row>
    <row r="30" spans="1:12" ht="62.45" customHeight="1" x14ac:dyDescent="0.25">
      <c r="A30" s="22" t="s">
        <v>670</v>
      </c>
      <c r="B30" s="22" t="s">
        <v>671</v>
      </c>
      <c r="C30" s="22" t="s">
        <v>672</v>
      </c>
      <c r="D30" s="26"/>
      <c r="E30" s="26"/>
      <c r="F30" s="26"/>
      <c r="G30" s="26"/>
      <c r="H30" s="26"/>
      <c r="I30" s="26"/>
      <c r="J30" s="26"/>
      <c r="K30" s="326"/>
      <c r="L30" s="28"/>
    </row>
    <row r="31" spans="1:12" ht="69.599999999999994" customHeight="1" x14ac:dyDescent="0.25">
      <c r="A31" s="22" t="s">
        <v>670</v>
      </c>
      <c r="B31" s="22" t="s">
        <v>673</v>
      </c>
      <c r="C31" s="22" t="s">
        <v>674</v>
      </c>
      <c r="D31" s="26"/>
      <c r="E31" s="26"/>
      <c r="F31" s="26"/>
      <c r="G31" s="26"/>
      <c r="H31" s="26"/>
      <c r="I31" s="26"/>
      <c r="J31" s="26"/>
      <c r="K31" s="326"/>
      <c r="L31" s="28"/>
    </row>
    <row r="32" spans="1:12" ht="120.95" customHeight="1" x14ac:dyDescent="0.25">
      <c r="A32" s="11" t="s">
        <v>675</v>
      </c>
      <c r="B32" s="22" t="s">
        <v>676</v>
      </c>
      <c r="C32" s="26" t="s">
        <v>677</v>
      </c>
      <c r="D32" s="26"/>
      <c r="E32" s="26"/>
      <c r="F32" s="26"/>
      <c r="G32" s="26"/>
      <c r="H32" s="26"/>
      <c r="I32" s="26"/>
      <c r="J32" s="25"/>
      <c r="K32" s="326"/>
      <c r="L32" s="28"/>
    </row>
    <row r="33" spans="1:13" ht="59.45" customHeight="1" x14ac:dyDescent="0.25">
      <c r="A33" s="22" t="s">
        <v>670</v>
      </c>
      <c r="B33" s="22" t="s">
        <v>678</v>
      </c>
      <c r="C33" s="22" t="s">
        <v>174</v>
      </c>
      <c r="D33" s="26"/>
      <c r="E33" s="26"/>
      <c r="F33" s="26"/>
      <c r="G33" s="26"/>
      <c r="H33" s="26"/>
      <c r="I33" s="26"/>
      <c r="J33" s="31"/>
      <c r="K33" s="326"/>
      <c r="L33" s="28"/>
    </row>
    <row r="34" spans="1:13" ht="51.75" customHeight="1" x14ac:dyDescent="0.25">
      <c r="A34" s="11" t="s">
        <v>679</v>
      </c>
      <c r="B34" s="336" t="s">
        <v>680</v>
      </c>
      <c r="C34" s="336" t="s">
        <v>681</v>
      </c>
      <c r="D34" s="26"/>
      <c r="E34" s="26"/>
      <c r="F34" s="26"/>
      <c r="G34" s="26"/>
      <c r="H34" s="26"/>
      <c r="I34" s="26"/>
      <c r="J34" s="26"/>
      <c r="K34" s="326"/>
      <c r="L34" s="28"/>
    </row>
    <row r="35" spans="1:13" ht="59.25" customHeight="1" x14ac:dyDescent="0.25">
      <c r="A35" s="11" t="s">
        <v>679</v>
      </c>
      <c r="B35" s="336" t="s">
        <v>682</v>
      </c>
      <c r="C35" s="336" t="s">
        <v>683</v>
      </c>
      <c r="D35" s="26"/>
      <c r="E35" s="26"/>
      <c r="F35" s="26"/>
      <c r="G35" s="26"/>
      <c r="H35" s="26"/>
      <c r="I35" s="26"/>
      <c r="J35" s="26"/>
      <c r="K35" s="326"/>
      <c r="L35" s="28"/>
    </row>
    <row r="39" spans="1:13" ht="17.45" customHeight="1" x14ac:dyDescent="0.25">
      <c r="A39" s="22"/>
      <c r="B39" s="330"/>
      <c r="C39" s="330"/>
      <c r="D39" s="327"/>
      <c r="E39" s="327"/>
      <c r="F39" s="327"/>
      <c r="G39" s="327"/>
      <c r="H39" s="327"/>
      <c r="I39" s="327"/>
      <c r="J39" s="327"/>
      <c r="K39" s="28"/>
      <c r="L39" s="28"/>
    </row>
    <row r="40" spans="1:13" ht="17.45" customHeight="1" x14ac:dyDescent="0.25">
      <c r="A40" s="22"/>
      <c r="B40" s="330"/>
      <c r="C40" s="330"/>
      <c r="D40" s="327"/>
      <c r="E40" s="327"/>
      <c r="F40" s="327"/>
      <c r="G40" s="327"/>
      <c r="H40" s="327"/>
      <c r="I40" s="327"/>
      <c r="J40" s="327"/>
      <c r="K40" s="28"/>
      <c r="L40" s="28"/>
    </row>
    <row r="41" spans="1:13" ht="101.45" customHeight="1" x14ac:dyDescent="0.25">
      <c r="A41" s="22" t="s">
        <v>684</v>
      </c>
      <c r="B41" s="22" t="s">
        <v>685</v>
      </c>
      <c r="C41" s="22" t="s">
        <v>686</v>
      </c>
      <c r="D41" s="26"/>
      <c r="E41" s="26"/>
      <c r="F41" s="26"/>
      <c r="G41" s="26"/>
      <c r="H41" s="26"/>
      <c r="I41" s="26"/>
      <c r="J41" s="26"/>
      <c r="K41" s="326"/>
      <c r="L41" s="28"/>
    </row>
    <row r="42" spans="1:13" ht="60.75" customHeight="1" x14ac:dyDescent="0.25">
      <c r="A42" s="22" t="s">
        <v>687</v>
      </c>
      <c r="B42" s="22" t="s">
        <v>688</v>
      </c>
      <c r="C42" s="22" t="s">
        <v>689</v>
      </c>
      <c r="D42" s="26"/>
      <c r="E42" s="26"/>
      <c r="F42" s="26"/>
      <c r="G42" s="26"/>
      <c r="H42" s="26"/>
      <c r="I42" s="26"/>
      <c r="J42" s="26"/>
      <c r="K42" s="326"/>
      <c r="L42" s="28"/>
    </row>
    <row r="43" spans="1:13" ht="17.45" customHeight="1" x14ac:dyDescent="0.25">
      <c r="A43" s="22" t="s">
        <v>687</v>
      </c>
      <c r="B43" s="328" t="s">
        <v>690</v>
      </c>
      <c r="C43" s="330" t="s">
        <v>174</v>
      </c>
      <c r="D43" s="22"/>
      <c r="H43" s="26"/>
      <c r="I43" s="26"/>
      <c r="J43" s="26"/>
      <c r="K43" s="28"/>
      <c r="L43" s="28"/>
    </row>
    <row r="44" spans="1:13" ht="105.75" customHeight="1" x14ac:dyDescent="0.25">
      <c r="A44" s="27" t="s">
        <v>691</v>
      </c>
      <c r="D44" s="327"/>
      <c r="E44" s="327"/>
      <c r="F44" s="327"/>
      <c r="G44" s="327"/>
      <c r="H44" s="327"/>
      <c r="I44" s="327"/>
      <c r="J44" s="327"/>
      <c r="K44" s="28"/>
      <c r="L44" s="28"/>
      <c r="M44" s="22"/>
    </row>
    <row r="45" spans="1:13" ht="86.45" customHeight="1" x14ac:dyDescent="0.25">
      <c r="A45" s="22" t="s">
        <v>692</v>
      </c>
      <c r="B45" s="22" t="s">
        <v>693</v>
      </c>
      <c r="C45" s="22" t="s">
        <v>694</v>
      </c>
      <c r="D45" s="26"/>
      <c r="E45" s="345"/>
      <c r="F45" s="345"/>
      <c r="G45" s="345"/>
      <c r="H45" s="26"/>
      <c r="I45" s="26"/>
      <c r="J45" s="26"/>
      <c r="K45" s="326"/>
      <c r="L45" s="28"/>
      <c r="M45" s="22"/>
    </row>
    <row r="46" spans="1:13" ht="83.1" customHeight="1" x14ac:dyDescent="0.25">
      <c r="A46" s="22" t="s">
        <v>695</v>
      </c>
      <c r="B46" s="328" t="s">
        <v>696</v>
      </c>
      <c r="C46" s="11" t="s">
        <v>174</v>
      </c>
      <c r="D46" s="26"/>
      <c r="E46" s="26"/>
      <c r="F46" s="26"/>
      <c r="G46" s="26"/>
      <c r="H46" s="26"/>
      <c r="I46" s="394"/>
      <c r="J46" s="26"/>
      <c r="K46" s="326"/>
      <c r="L46" s="25"/>
    </row>
    <row r="47" spans="1:13" ht="69.95" customHeight="1" x14ac:dyDescent="0.25">
      <c r="A47" s="22" t="s">
        <v>697</v>
      </c>
      <c r="B47" s="11" t="s">
        <v>698</v>
      </c>
      <c r="C47" s="11" t="s">
        <v>174</v>
      </c>
      <c r="E47" s="26"/>
      <c r="F47" s="26"/>
      <c r="G47" s="26"/>
      <c r="H47" s="26"/>
      <c r="I47" s="26"/>
      <c r="J47" s="26"/>
      <c r="K47" s="326"/>
      <c r="L47" s="25"/>
      <c r="M47" s="22"/>
    </row>
    <row r="48" spans="1:13" ht="38.1" customHeight="1" x14ac:dyDescent="0.25">
      <c r="A48" s="22" t="s">
        <v>697</v>
      </c>
      <c r="B48" s="11" t="s">
        <v>699</v>
      </c>
      <c r="C48" s="11" t="s">
        <v>174</v>
      </c>
      <c r="E48" s="26"/>
      <c r="F48" s="26"/>
      <c r="G48" s="26"/>
      <c r="H48" s="26"/>
      <c r="I48" s="26"/>
      <c r="J48" s="26"/>
      <c r="K48" s="326"/>
      <c r="L48" s="28"/>
    </row>
    <row r="49" spans="4:12" x14ac:dyDescent="0.25">
      <c r="D49" s="28"/>
      <c r="E49" s="28"/>
      <c r="F49" s="28"/>
      <c r="G49" s="28"/>
      <c r="H49" s="28"/>
      <c r="I49" s="28"/>
      <c r="J49" s="28"/>
      <c r="K49" s="28"/>
      <c r="L49" s="28"/>
    </row>
    <row r="50" spans="4:12" x14ac:dyDescent="0.25">
      <c r="D50" s="28"/>
      <c r="E50" s="28"/>
      <c r="F50" s="28"/>
      <c r="G50" s="28"/>
      <c r="H50" s="28"/>
      <c r="I50" s="28"/>
      <c r="J50" s="28"/>
      <c r="K50" s="28"/>
      <c r="L50" s="28"/>
    </row>
    <row r="51" spans="4:12" x14ac:dyDescent="0.25">
      <c r="D51" s="28"/>
      <c r="E51" s="28"/>
      <c r="F51" s="28"/>
      <c r="G51" s="28"/>
      <c r="H51" s="28"/>
      <c r="I51" s="28"/>
      <c r="J51" s="28"/>
      <c r="K51" s="28"/>
      <c r="L51" s="28"/>
    </row>
    <row r="52" spans="4:12" x14ac:dyDescent="0.25">
      <c r="D52" s="28"/>
      <c r="E52" s="28"/>
      <c r="F52" s="28"/>
      <c r="G52" s="28"/>
      <c r="H52" s="28"/>
      <c r="I52" s="28"/>
      <c r="J52" s="28"/>
      <c r="K52" s="28"/>
      <c r="L52" s="28"/>
    </row>
    <row r="53" spans="4:12" x14ac:dyDescent="0.25">
      <c r="D53" s="28"/>
      <c r="E53" s="28"/>
      <c r="F53" s="28"/>
      <c r="G53" s="28"/>
      <c r="H53" s="28"/>
      <c r="I53" s="28"/>
      <c r="J53" s="28"/>
      <c r="K53" s="28"/>
      <c r="L53" s="28"/>
    </row>
    <row r="54" spans="4:12" x14ac:dyDescent="0.25">
      <c r="D54" s="28"/>
      <c r="E54" s="28"/>
      <c r="F54" s="28"/>
      <c r="G54" s="28"/>
      <c r="H54" s="28"/>
      <c r="I54" s="28"/>
      <c r="J54" s="28"/>
      <c r="K54" s="28"/>
      <c r="L54" s="28"/>
    </row>
    <row r="55" spans="4:12" x14ac:dyDescent="0.25">
      <c r="D55" s="28"/>
      <c r="E55" s="28"/>
      <c r="F55" s="28"/>
      <c r="G55" s="28"/>
      <c r="H55" s="28"/>
      <c r="I55" s="28"/>
      <c r="J55" s="28"/>
      <c r="K55" s="28"/>
      <c r="L55" s="28"/>
    </row>
    <row r="56" spans="4:12" x14ac:dyDescent="0.25">
      <c r="D56" s="28"/>
      <c r="E56" s="28"/>
      <c r="F56" s="28"/>
      <c r="G56" s="28"/>
      <c r="H56" s="28"/>
      <c r="I56" s="28"/>
      <c r="J56" s="28"/>
      <c r="K56" s="28"/>
      <c r="L56" s="28"/>
    </row>
    <row r="57" spans="4:12" x14ac:dyDescent="0.25">
      <c r="D57" s="28"/>
      <c r="E57" s="28"/>
      <c r="F57" s="28"/>
      <c r="G57" s="28"/>
      <c r="H57" s="28"/>
      <c r="I57" s="28"/>
      <c r="J57" s="28"/>
      <c r="K57" s="28"/>
      <c r="L57" s="28"/>
    </row>
    <row r="58" spans="4:12" x14ac:dyDescent="0.25">
      <c r="D58" s="28"/>
      <c r="E58" s="28"/>
      <c r="F58" s="28"/>
      <c r="G58" s="28"/>
      <c r="H58" s="28"/>
      <c r="I58" s="28"/>
      <c r="J58" s="28"/>
      <c r="K58" s="28"/>
      <c r="L58" s="28"/>
    </row>
    <row r="59" spans="4:12" x14ac:dyDescent="0.25">
      <c r="D59" s="28"/>
      <c r="E59" s="28"/>
      <c r="F59" s="28"/>
      <c r="G59" s="28"/>
      <c r="H59" s="28"/>
      <c r="I59" s="28"/>
      <c r="J59" s="28"/>
      <c r="K59" s="28"/>
      <c r="L59" s="28"/>
    </row>
    <row r="60" spans="4:12" x14ac:dyDescent="0.25">
      <c r="D60" s="28"/>
      <c r="E60" s="28"/>
      <c r="F60" s="28"/>
      <c r="G60" s="28"/>
      <c r="H60" s="28"/>
      <c r="I60" s="28"/>
      <c r="J60" s="28"/>
      <c r="K60" s="28"/>
      <c r="L60" s="28"/>
    </row>
    <row r="61" spans="4:12" x14ac:dyDescent="0.25">
      <c r="D61" s="28"/>
      <c r="E61" s="28"/>
      <c r="F61" s="28"/>
      <c r="G61" s="28"/>
      <c r="H61" s="28"/>
      <c r="I61" s="28"/>
      <c r="J61" s="28"/>
      <c r="K61" s="28"/>
      <c r="L61" s="28"/>
    </row>
    <row r="62" spans="4:12" x14ac:dyDescent="0.25">
      <c r="D62" s="28"/>
      <c r="E62" s="28"/>
      <c r="F62" s="28"/>
      <c r="G62" s="28"/>
      <c r="H62" s="28"/>
      <c r="I62" s="28"/>
      <c r="J62" s="28"/>
      <c r="K62" s="28"/>
      <c r="L62" s="28"/>
    </row>
    <row r="63" spans="4:12" x14ac:dyDescent="0.25">
      <c r="D63" s="28"/>
      <c r="E63" s="28"/>
      <c r="F63" s="28"/>
      <c r="G63" s="28"/>
      <c r="H63" s="28"/>
      <c r="I63" s="28"/>
      <c r="J63" s="28"/>
      <c r="K63" s="28"/>
      <c r="L63" s="28"/>
    </row>
    <row r="64" spans="4:12" x14ac:dyDescent="0.25">
      <c r="D64" s="28"/>
      <c r="E64" s="28"/>
      <c r="F64" s="28"/>
      <c r="G64" s="28"/>
      <c r="H64" s="28"/>
      <c r="I64" s="28"/>
      <c r="J64" s="28"/>
      <c r="K64" s="28"/>
      <c r="L64" s="28"/>
    </row>
    <row r="65" spans="4:12" x14ac:dyDescent="0.25">
      <c r="D65" s="28"/>
      <c r="E65" s="28"/>
      <c r="F65" s="28"/>
      <c r="G65" s="28"/>
      <c r="H65" s="28"/>
      <c r="I65" s="28"/>
      <c r="J65" s="28"/>
      <c r="K65" s="28"/>
      <c r="L65" s="28"/>
    </row>
    <row r="66" spans="4:12" x14ac:dyDescent="0.25">
      <c r="D66" s="28"/>
      <c r="E66" s="28"/>
      <c r="F66" s="28"/>
      <c r="G66" s="28"/>
      <c r="H66" s="28"/>
      <c r="I66" s="28"/>
      <c r="J66" s="28"/>
      <c r="K66" s="28"/>
      <c r="L66" s="28"/>
    </row>
    <row r="67" spans="4:12" x14ac:dyDescent="0.25">
      <c r="D67" s="28"/>
      <c r="E67" s="28"/>
      <c r="F67" s="28"/>
      <c r="G67" s="28"/>
      <c r="H67" s="28"/>
      <c r="I67" s="28"/>
      <c r="J67" s="28"/>
      <c r="K67" s="28"/>
      <c r="L67" s="28"/>
    </row>
    <row r="68" spans="4:12" x14ac:dyDescent="0.25">
      <c r="D68" s="28"/>
      <c r="E68" s="28"/>
      <c r="F68" s="28"/>
      <c r="G68" s="28"/>
      <c r="H68" s="28"/>
      <c r="I68" s="28"/>
      <c r="J68" s="28"/>
      <c r="K68" s="28"/>
      <c r="L68" s="28"/>
    </row>
    <row r="69" spans="4:12" x14ac:dyDescent="0.25">
      <c r="D69" s="28"/>
      <c r="E69" s="28"/>
      <c r="F69" s="28"/>
      <c r="G69" s="28"/>
      <c r="H69" s="28"/>
      <c r="I69" s="28"/>
      <c r="J69" s="28"/>
      <c r="K69" s="28"/>
      <c r="L69" s="28"/>
    </row>
    <row r="70" spans="4:12" x14ac:dyDescent="0.25">
      <c r="D70" s="28"/>
      <c r="E70" s="28"/>
      <c r="F70" s="28"/>
      <c r="G70" s="28"/>
      <c r="H70" s="28"/>
      <c r="I70" s="28"/>
      <c r="J70" s="28"/>
      <c r="K70" s="28"/>
      <c r="L70" s="28"/>
    </row>
    <row r="71" spans="4:12" x14ac:dyDescent="0.25">
      <c r="D71" s="28"/>
      <c r="E71" s="28"/>
      <c r="F71" s="28"/>
      <c r="G71" s="28"/>
      <c r="H71" s="28"/>
      <c r="I71" s="28"/>
      <c r="J71" s="28"/>
      <c r="K71" s="28"/>
      <c r="L71" s="28"/>
    </row>
    <row r="72" spans="4:12" x14ac:dyDescent="0.25">
      <c r="D72" s="28"/>
      <c r="E72" s="28"/>
      <c r="F72" s="28"/>
      <c r="G72" s="28"/>
      <c r="H72" s="28"/>
      <c r="I72" s="28"/>
      <c r="J72" s="28"/>
      <c r="K72" s="28"/>
      <c r="L72" s="28"/>
    </row>
    <row r="73" spans="4:12" x14ac:dyDescent="0.25">
      <c r="D73" s="28"/>
      <c r="E73" s="28"/>
      <c r="F73" s="28"/>
      <c r="G73" s="28"/>
      <c r="H73" s="28"/>
      <c r="I73" s="28"/>
      <c r="J73" s="28"/>
      <c r="K73" s="28"/>
      <c r="L73" s="28"/>
    </row>
    <row r="74" spans="4:12" x14ac:dyDescent="0.25">
      <c r="D74" s="28"/>
      <c r="E74" s="28"/>
      <c r="F74" s="28"/>
      <c r="G74" s="28"/>
      <c r="H74" s="28"/>
      <c r="I74" s="28"/>
      <c r="J74" s="28"/>
      <c r="K74" s="28"/>
      <c r="L74" s="28"/>
    </row>
    <row r="75" spans="4:12" x14ac:dyDescent="0.25">
      <c r="D75" s="28"/>
      <c r="E75" s="28"/>
      <c r="F75" s="28"/>
      <c r="G75" s="28"/>
      <c r="H75" s="28"/>
      <c r="I75" s="28"/>
      <c r="J75" s="28"/>
      <c r="K75" s="28"/>
      <c r="L75" s="28"/>
    </row>
    <row r="76" spans="4:12" x14ac:dyDescent="0.25">
      <c r="D76" s="28"/>
      <c r="E76" s="28"/>
      <c r="F76" s="28"/>
      <c r="G76" s="28"/>
      <c r="H76" s="28"/>
      <c r="I76" s="28"/>
      <c r="J76" s="28"/>
      <c r="K76" s="28"/>
      <c r="L76" s="28"/>
    </row>
    <row r="77" spans="4:12" x14ac:dyDescent="0.25">
      <c r="D77" s="28"/>
      <c r="E77" s="28"/>
      <c r="F77" s="28"/>
      <c r="G77" s="28"/>
      <c r="H77" s="28"/>
      <c r="I77" s="28"/>
      <c r="J77" s="28"/>
      <c r="K77" s="28"/>
      <c r="L77" s="28"/>
    </row>
    <row r="78" spans="4:12" x14ac:dyDescent="0.25">
      <c r="D78" s="28"/>
      <c r="E78" s="28"/>
      <c r="F78" s="28"/>
      <c r="G78" s="28"/>
      <c r="H78" s="28"/>
      <c r="I78" s="28"/>
      <c r="J78" s="28"/>
      <c r="K78" s="28"/>
      <c r="L78" s="28"/>
    </row>
    <row r="79" spans="4:12" x14ac:dyDescent="0.25">
      <c r="D79" s="28"/>
      <c r="E79" s="28"/>
      <c r="F79" s="28"/>
      <c r="G79" s="28"/>
      <c r="H79" s="28"/>
      <c r="I79" s="28"/>
      <c r="J79" s="28"/>
      <c r="K79" s="28"/>
      <c r="L79" s="28"/>
    </row>
    <row r="80" spans="4:12" x14ac:dyDescent="0.25">
      <c r="D80" s="28"/>
      <c r="E80" s="28"/>
      <c r="F80" s="28"/>
      <c r="G80" s="28"/>
      <c r="H80" s="28"/>
      <c r="I80" s="28"/>
      <c r="J80" s="28"/>
      <c r="K80" s="28"/>
      <c r="L80" s="28"/>
    </row>
    <row r="81" spans="4:12" x14ac:dyDescent="0.25">
      <c r="D81" s="28"/>
      <c r="E81" s="28"/>
      <c r="F81" s="28"/>
      <c r="G81" s="28"/>
      <c r="H81" s="28"/>
      <c r="I81" s="28"/>
      <c r="J81" s="28"/>
      <c r="K81" s="28"/>
      <c r="L81" s="28"/>
    </row>
    <row r="82" spans="4:12" x14ac:dyDescent="0.25">
      <c r="D82" s="28"/>
      <c r="E82" s="28"/>
      <c r="F82" s="28"/>
      <c r="G82" s="28"/>
      <c r="H82" s="28"/>
      <c r="I82" s="28"/>
      <c r="J82" s="28"/>
      <c r="K82" s="28"/>
      <c r="L82" s="28"/>
    </row>
    <row r="83" spans="4:12" x14ac:dyDescent="0.25">
      <c r="D83" s="28"/>
      <c r="E83" s="28"/>
      <c r="F83" s="28"/>
      <c r="G83" s="28"/>
      <c r="H83" s="28"/>
      <c r="I83" s="28"/>
      <c r="J83" s="28"/>
      <c r="K83" s="28"/>
      <c r="L83" s="28"/>
    </row>
    <row r="84" spans="4:12" x14ac:dyDescent="0.25">
      <c r="D84" s="28"/>
      <c r="E84" s="28"/>
      <c r="F84" s="28"/>
      <c r="G84" s="28"/>
      <c r="H84" s="28"/>
      <c r="I84" s="28"/>
      <c r="J84" s="28"/>
      <c r="K84" s="28"/>
      <c r="L84" s="28"/>
    </row>
    <row r="85" spans="4:12" x14ac:dyDescent="0.25">
      <c r="D85" s="28"/>
      <c r="E85" s="28"/>
      <c r="F85" s="28"/>
      <c r="G85" s="28"/>
      <c r="H85" s="28"/>
      <c r="I85" s="28"/>
      <c r="J85" s="28"/>
      <c r="K85" s="28"/>
      <c r="L85" s="28"/>
    </row>
    <row r="86" spans="4:12" x14ac:dyDescent="0.25">
      <c r="D86" s="28"/>
      <c r="E86" s="28"/>
      <c r="F86" s="28"/>
      <c r="G86" s="28"/>
      <c r="H86" s="28"/>
      <c r="I86" s="28"/>
      <c r="J86" s="28"/>
      <c r="K86" s="28"/>
      <c r="L86" s="28"/>
    </row>
    <row r="87" spans="4:12" x14ac:dyDescent="0.25">
      <c r="D87" s="28"/>
      <c r="E87" s="28"/>
      <c r="F87" s="28"/>
      <c r="G87" s="28"/>
      <c r="H87" s="28"/>
      <c r="I87" s="28"/>
      <c r="J87" s="28"/>
      <c r="K87" s="28"/>
      <c r="L87" s="28"/>
    </row>
    <row r="88" spans="4:12" x14ac:dyDescent="0.25">
      <c r="D88" s="28"/>
      <c r="E88" s="28"/>
      <c r="F88" s="28"/>
      <c r="G88" s="28"/>
      <c r="H88" s="28"/>
      <c r="I88" s="28"/>
      <c r="J88" s="28"/>
      <c r="K88" s="28"/>
      <c r="L88" s="28"/>
    </row>
    <row r="89" spans="4:12" x14ac:dyDescent="0.25">
      <c r="D89" s="28"/>
      <c r="E89" s="28"/>
      <c r="F89" s="28"/>
      <c r="G89" s="28"/>
      <c r="H89" s="28"/>
      <c r="I89" s="28"/>
      <c r="J89" s="28"/>
      <c r="K89" s="28"/>
      <c r="L89" s="28"/>
    </row>
    <row r="90" spans="4:12" x14ac:dyDescent="0.25">
      <c r="D90" s="28"/>
      <c r="E90" s="28"/>
      <c r="F90" s="28"/>
      <c r="G90" s="28"/>
      <c r="H90" s="28"/>
      <c r="I90" s="28"/>
      <c r="J90" s="28"/>
      <c r="K90" s="28"/>
      <c r="L90" s="28"/>
    </row>
    <row r="91" spans="4:12" x14ac:dyDescent="0.25">
      <c r="D91" s="28"/>
      <c r="E91" s="28"/>
      <c r="F91" s="28"/>
      <c r="G91" s="28"/>
      <c r="H91" s="28"/>
      <c r="I91" s="28"/>
      <c r="J91" s="28"/>
      <c r="K91" s="28"/>
      <c r="L91" s="28"/>
    </row>
    <row r="92" spans="4:12" x14ac:dyDescent="0.25">
      <c r="D92" s="28"/>
      <c r="E92" s="28"/>
      <c r="F92" s="28"/>
      <c r="G92" s="28"/>
      <c r="H92" s="28"/>
      <c r="I92" s="28"/>
      <c r="J92" s="28"/>
      <c r="K92" s="28"/>
      <c r="L92" s="28"/>
    </row>
    <row r="93" spans="4:12" x14ac:dyDescent="0.25">
      <c r="D93" s="28"/>
      <c r="E93" s="28"/>
      <c r="F93" s="28"/>
      <c r="G93" s="28"/>
      <c r="H93" s="28"/>
      <c r="I93" s="28"/>
      <c r="J93" s="28"/>
      <c r="K93" s="28"/>
      <c r="L93" s="28"/>
    </row>
    <row r="94" spans="4:12" x14ac:dyDescent="0.25">
      <c r="D94" s="28"/>
      <c r="E94" s="28"/>
      <c r="F94" s="28"/>
      <c r="G94" s="28"/>
      <c r="H94" s="28"/>
      <c r="I94" s="28"/>
      <c r="J94" s="28"/>
      <c r="K94" s="28"/>
      <c r="L94" s="28"/>
    </row>
    <row r="95" spans="4:12" x14ac:dyDescent="0.25">
      <c r="D95" s="28"/>
      <c r="E95" s="28"/>
      <c r="F95" s="28"/>
      <c r="G95" s="28"/>
      <c r="H95" s="28"/>
      <c r="I95" s="28"/>
      <c r="J95" s="28"/>
      <c r="K95" s="28"/>
      <c r="L95" s="28"/>
    </row>
    <row r="96" spans="4:12" x14ac:dyDescent="0.25">
      <c r="D96" s="28"/>
      <c r="E96" s="28"/>
      <c r="F96" s="28"/>
      <c r="G96" s="28"/>
      <c r="H96" s="28"/>
      <c r="I96" s="28"/>
      <c r="J96" s="28"/>
      <c r="K96" s="28"/>
      <c r="L96" s="28"/>
    </row>
    <row r="97" spans="4:12" x14ac:dyDescent="0.25">
      <c r="D97" s="28"/>
      <c r="E97" s="28"/>
      <c r="F97" s="28"/>
      <c r="G97" s="28"/>
      <c r="H97" s="28"/>
      <c r="I97" s="28"/>
      <c r="J97" s="28"/>
      <c r="K97" s="28"/>
      <c r="L97" s="28"/>
    </row>
    <row r="98" spans="4:12" x14ac:dyDescent="0.25">
      <c r="D98" s="28"/>
      <c r="E98" s="28"/>
      <c r="F98" s="28"/>
      <c r="G98" s="28"/>
      <c r="H98" s="28"/>
      <c r="I98" s="28"/>
      <c r="J98" s="28"/>
      <c r="K98" s="28"/>
      <c r="L98" s="28"/>
    </row>
    <row r="99" spans="4:12" x14ac:dyDescent="0.25">
      <c r="D99" s="28"/>
      <c r="E99" s="28"/>
      <c r="F99" s="28"/>
      <c r="G99" s="28"/>
      <c r="H99" s="28"/>
      <c r="I99" s="28"/>
      <c r="J99" s="28"/>
      <c r="K99" s="28"/>
      <c r="L99" s="28"/>
    </row>
    <row r="100" spans="4:12" x14ac:dyDescent="0.25">
      <c r="D100" s="28"/>
      <c r="E100" s="28"/>
      <c r="F100" s="28"/>
      <c r="G100" s="28"/>
      <c r="H100" s="28"/>
      <c r="I100" s="28"/>
      <c r="J100" s="28"/>
      <c r="K100" s="28"/>
      <c r="L100" s="28"/>
    </row>
    <row r="101" spans="4:12" x14ac:dyDescent="0.25">
      <c r="D101" s="28"/>
      <c r="E101" s="28"/>
      <c r="F101" s="28"/>
      <c r="G101" s="28"/>
      <c r="H101" s="28"/>
      <c r="I101" s="28"/>
      <c r="J101" s="28"/>
      <c r="K101" s="28"/>
      <c r="L101" s="28"/>
    </row>
    <row r="102" spans="4:12" x14ac:dyDescent="0.25">
      <c r="D102" s="28"/>
      <c r="E102" s="28"/>
      <c r="F102" s="28"/>
      <c r="G102" s="28"/>
      <c r="H102" s="28"/>
      <c r="I102" s="28"/>
      <c r="J102" s="28"/>
      <c r="K102" s="28"/>
      <c r="L102" s="28"/>
    </row>
    <row r="103" spans="4:12" x14ac:dyDescent="0.25">
      <c r="D103" s="28"/>
      <c r="E103" s="28"/>
      <c r="F103" s="28"/>
      <c r="G103" s="28"/>
      <c r="H103" s="28"/>
      <c r="I103" s="28"/>
      <c r="J103" s="28"/>
      <c r="K103" s="28"/>
      <c r="L103" s="28"/>
    </row>
    <row r="104" spans="4:12" x14ac:dyDescent="0.25">
      <c r="D104" s="28"/>
      <c r="E104" s="28"/>
      <c r="F104" s="28"/>
      <c r="G104" s="28"/>
      <c r="H104" s="28"/>
      <c r="I104" s="28"/>
      <c r="J104" s="28"/>
      <c r="K104" s="28"/>
      <c r="L104" s="28"/>
    </row>
    <row r="105" spans="4:12" x14ac:dyDescent="0.25">
      <c r="D105" s="28"/>
      <c r="E105" s="28"/>
      <c r="F105" s="28"/>
      <c r="G105" s="28"/>
      <c r="H105" s="28"/>
      <c r="I105" s="28"/>
      <c r="J105" s="28"/>
      <c r="K105" s="28"/>
      <c r="L105" s="28"/>
    </row>
    <row r="106" spans="4:12" x14ac:dyDescent="0.25">
      <c r="D106" s="28"/>
      <c r="E106" s="28"/>
      <c r="F106" s="28"/>
      <c r="G106" s="28"/>
      <c r="H106" s="28"/>
      <c r="I106" s="28"/>
      <c r="J106" s="28"/>
      <c r="K106" s="28"/>
      <c r="L106" s="28"/>
    </row>
    <row r="107" spans="4:12" x14ac:dyDescent="0.25">
      <c r="D107" s="28"/>
      <c r="E107" s="28"/>
      <c r="F107" s="28"/>
      <c r="G107" s="28"/>
      <c r="H107" s="28"/>
      <c r="I107" s="28"/>
      <c r="J107" s="28"/>
      <c r="K107" s="28"/>
      <c r="L107" s="28"/>
    </row>
    <row r="108" spans="4:12" x14ac:dyDescent="0.25">
      <c r="D108" s="28"/>
      <c r="E108" s="28"/>
      <c r="F108" s="28"/>
      <c r="G108" s="28"/>
      <c r="H108" s="28"/>
      <c r="I108" s="28"/>
      <c r="J108" s="28"/>
      <c r="K108" s="28"/>
      <c r="L108" s="28"/>
    </row>
    <row r="109" spans="4:12" x14ac:dyDescent="0.25">
      <c r="D109" s="28"/>
      <c r="E109" s="28"/>
      <c r="F109" s="28"/>
      <c r="G109" s="28"/>
      <c r="H109" s="28"/>
      <c r="I109" s="28"/>
      <c r="J109" s="28"/>
      <c r="K109" s="28"/>
      <c r="L109" s="28"/>
    </row>
    <row r="110" spans="4:12" x14ac:dyDescent="0.25">
      <c r="D110" s="28"/>
      <c r="E110" s="28"/>
      <c r="F110" s="28"/>
      <c r="G110" s="28"/>
      <c r="H110" s="28"/>
      <c r="I110" s="28"/>
      <c r="J110" s="28"/>
      <c r="K110" s="28"/>
      <c r="L110" s="28"/>
    </row>
    <row r="111" spans="4:12" x14ac:dyDescent="0.25">
      <c r="D111" s="28"/>
      <c r="E111" s="28"/>
      <c r="F111" s="28"/>
      <c r="G111" s="28"/>
      <c r="H111" s="28"/>
      <c r="I111" s="28"/>
      <c r="J111" s="28"/>
      <c r="K111" s="28"/>
      <c r="L111" s="28"/>
    </row>
    <row r="112" spans="4:12" x14ac:dyDescent="0.25">
      <c r="D112" s="28"/>
      <c r="E112" s="28"/>
      <c r="F112" s="28"/>
      <c r="G112" s="28"/>
      <c r="H112" s="28"/>
      <c r="I112" s="28"/>
      <c r="J112" s="28"/>
      <c r="K112" s="28"/>
      <c r="L112" s="28"/>
    </row>
    <row r="113" spans="4:12" x14ac:dyDescent="0.25">
      <c r="D113" s="28"/>
      <c r="E113" s="28"/>
      <c r="F113" s="28"/>
      <c r="G113" s="28"/>
      <c r="H113" s="28"/>
      <c r="I113" s="28"/>
      <c r="J113" s="28"/>
      <c r="K113" s="28"/>
      <c r="L113" s="28"/>
    </row>
    <row r="114" spans="4:12" x14ac:dyDescent="0.25">
      <c r="D114" s="28"/>
      <c r="E114" s="28"/>
      <c r="F114" s="28"/>
      <c r="G114" s="28"/>
      <c r="H114" s="28"/>
      <c r="I114" s="28"/>
      <c r="J114" s="28"/>
      <c r="K114" s="28"/>
      <c r="L114" s="28"/>
    </row>
    <row r="115" spans="4:12" x14ac:dyDescent="0.25">
      <c r="D115" s="28"/>
      <c r="E115" s="28"/>
      <c r="F115" s="28"/>
      <c r="G115" s="28"/>
      <c r="H115" s="28"/>
      <c r="I115" s="28"/>
      <c r="J115" s="28"/>
      <c r="K115" s="28"/>
      <c r="L115" s="28"/>
    </row>
    <row r="116" spans="4:12" x14ac:dyDescent="0.25">
      <c r="D116" s="28"/>
      <c r="E116" s="28"/>
      <c r="F116" s="28"/>
      <c r="G116" s="28"/>
      <c r="H116" s="28"/>
      <c r="I116" s="28"/>
      <c r="J116" s="28"/>
      <c r="K116" s="28"/>
      <c r="L116" s="28"/>
    </row>
    <row r="117" spans="4:12" x14ac:dyDescent="0.25">
      <c r="D117" s="28"/>
      <c r="E117" s="28"/>
      <c r="F117" s="28"/>
      <c r="G117" s="28"/>
      <c r="H117" s="28"/>
      <c r="I117" s="28"/>
      <c r="J117" s="28"/>
      <c r="K117" s="28"/>
      <c r="L117" s="28"/>
    </row>
    <row r="118" spans="4:12" x14ac:dyDescent="0.25">
      <c r="D118" s="28"/>
      <c r="E118" s="28"/>
      <c r="F118" s="28"/>
      <c r="G118" s="28"/>
      <c r="H118" s="28"/>
      <c r="I118" s="28"/>
      <c r="J118" s="28"/>
      <c r="K118" s="28"/>
      <c r="L118" s="28"/>
    </row>
    <row r="119" spans="4:12" x14ac:dyDescent="0.25">
      <c r="D119" s="28"/>
      <c r="E119" s="28"/>
      <c r="F119" s="28"/>
      <c r="G119" s="28"/>
      <c r="H119" s="28"/>
      <c r="I119" s="28"/>
      <c r="J119" s="28"/>
      <c r="K119" s="28"/>
      <c r="L119" s="28"/>
    </row>
    <row r="120" spans="4:12" x14ac:dyDescent="0.25">
      <c r="D120" s="28"/>
      <c r="E120" s="28"/>
      <c r="F120" s="28"/>
      <c r="G120" s="28"/>
      <c r="H120" s="28"/>
      <c r="I120" s="28"/>
      <c r="J120" s="28"/>
      <c r="K120" s="28"/>
      <c r="L120" s="28"/>
    </row>
    <row r="121" spans="4:12" x14ac:dyDescent="0.25">
      <c r="D121" s="28"/>
      <c r="E121" s="28"/>
      <c r="F121" s="28"/>
      <c r="G121" s="28"/>
      <c r="H121" s="28"/>
      <c r="I121" s="28"/>
      <c r="J121" s="28"/>
      <c r="K121" s="28"/>
      <c r="L121" s="28"/>
    </row>
    <row r="122" spans="4:12" x14ac:dyDescent="0.25">
      <c r="D122" s="28"/>
      <c r="E122" s="28"/>
      <c r="F122" s="28"/>
      <c r="G122" s="28"/>
      <c r="H122" s="28"/>
      <c r="I122" s="28"/>
      <c r="J122" s="28"/>
      <c r="K122" s="28"/>
      <c r="L122" s="28"/>
    </row>
    <row r="123" spans="4:12" x14ac:dyDescent="0.25">
      <c r="D123" s="28"/>
      <c r="E123" s="28"/>
      <c r="F123" s="28"/>
      <c r="G123" s="28"/>
      <c r="H123" s="28"/>
      <c r="I123" s="28"/>
      <c r="J123" s="28"/>
      <c r="K123" s="28"/>
      <c r="L123" s="28"/>
    </row>
  </sheetData>
  <sheetProtection algorithmName="SHA-512" hashValue="MZ14puLJv8ROZlLknK20j9tRo8Oz2PCJ0nAvNLkE9OYVL2FwXPjGJrpOJw3RMZ63Kq8dFAcBuc+ug5peHe7Snw==" saltValue="JH10vkI3I3ju4h0AsKT+Eg==" spinCount="100000" sheet="1" objects="1" scenarios="1"/>
  <pageMargins left="0.7" right="0.7" top="0.75" bottom="0.75" header="0.3" footer="0.3"/>
  <pageSetup paperSize="9" orientation="portrait" r:id="rId1"/>
  <headerFooter>
    <oddHeader>&amp;C&amp;&amp;"Calibri"&amp;10&amp;K808080 Corporate Use&amp;K808080&amp;1#_x000D_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C5517-DA73-48D1-A08C-DAED42878005}">
  <sheetPr codeName="Sheet1">
    <tabColor rgb="FF002060"/>
  </sheetPr>
  <dimension ref="A1"/>
  <sheetViews>
    <sheetView zoomScale="85" zoomScaleNormal="85" zoomScalePageLayoutView="57" workbookViewId="0"/>
  </sheetViews>
  <sheetFormatPr baseColWidth="10" defaultColWidth="9.140625" defaultRowHeight="15" x14ac:dyDescent="0.25"/>
  <cols>
    <col min="1" max="16384" width="9.140625" style="14"/>
  </cols>
  <sheetData/>
  <sheetProtection algorithmName="SHA-512" hashValue="uRG3Hqhb3cnccJqNPVmc5Zy95MOh5Fs3T7qAtVFpJH8TxTCXM76nPtgPIlu3/WlUm52+MPt7rvQJSgOJBvHIcQ==" saltValue="bLHOBl+j9PXtrtl8DQ99NQ==" spinCount="100000" sheet="1" objects="1" scenarios="1"/>
  <pageMargins left="0" right="0" top="0" bottom="0" header="0" footer="0"/>
  <pageSetup paperSize="194" orientation="portrait" horizontalDpi="300" verticalDpi="300" r:id="rId1"/>
  <headerFooter>
    <oddHeader>&amp;C&amp;&amp;"Calibri"&amp;10&amp;K808080 Corporate Use&amp;K808080&amp;1#_x000D_</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8FE0-A1B0-452C-8E30-4FE1F547D2D5}">
  <sheetPr codeName="Sheet15"/>
  <dimension ref="A2:Q22"/>
  <sheetViews>
    <sheetView zoomScaleNormal="100" workbookViewId="0"/>
  </sheetViews>
  <sheetFormatPr baseColWidth="10" defaultColWidth="8.85546875" defaultRowHeight="12" x14ac:dyDescent="0.25"/>
  <cols>
    <col min="1" max="1" width="56.140625" style="30" customWidth="1"/>
    <col min="2" max="2" width="43.5703125" style="30" customWidth="1"/>
    <col min="3" max="3" width="51.5703125" style="30" customWidth="1"/>
    <col min="4" max="4" width="48.85546875" style="30" customWidth="1"/>
    <col min="5" max="16384" width="8.85546875" style="30"/>
  </cols>
  <sheetData>
    <row r="2" spans="1:17" x14ac:dyDescent="0.25">
      <c r="A2" s="29" t="s">
        <v>700</v>
      </c>
    </row>
    <row r="3" spans="1:17" ht="72" x14ac:dyDescent="0.25">
      <c r="A3" s="26" t="s">
        <v>701</v>
      </c>
      <c r="B3" s="26" t="s">
        <v>702</v>
      </c>
    </row>
    <row r="4" spans="1:17" ht="24" x14ac:dyDescent="0.25">
      <c r="A4" s="26" t="s">
        <v>703</v>
      </c>
    </row>
    <row r="5" spans="1:17" ht="24" x14ac:dyDescent="0.25">
      <c r="A5" s="26" t="s">
        <v>704</v>
      </c>
    </row>
    <row r="6" spans="1:17" ht="24" x14ac:dyDescent="0.25">
      <c r="A6" s="26" t="s">
        <v>705</v>
      </c>
    </row>
    <row r="7" spans="1:17" ht="60" x14ac:dyDescent="0.25">
      <c r="A7" s="26" t="s">
        <v>706</v>
      </c>
      <c r="B7" s="26" t="s">
        <v>707</v>
      </c>
    </row>
    <row r="8" spans="1:17" x14ac:dyDescent="0.25">
      <c r="B8" s="26"/>
      <c r="C8" s="26"/>
      <c r="D8" s="26"/>
      <c r="E8" s="26"/>
      <c r="F8" s="26"/>
      <c r="G8" s="1223"/>
      <c r="H8" s="1223"/>
      <c r="I8" s="1223"/>
      <c r="J8" s="1223"/>
      <c r="K8" s="1223"/>
      <c r="L8" s="1223"/>
      <c r="M8" s="32"/>
      <c r="N8" s="32"/>
      <c r="O8" s="32"/>
      <c r="P8" s="32"/>
      <c r="Q8" s="32"/>
    </row>
    <row r="9" spans="1:17" x14ac:dyDescent="0.25">
      <c r="A9" s="26"/>
      <c r="B9" s="26"/>
      <c r="C9" s="26"/>
      <c r="D9" s="26"/>
      <c r="E9" s="26"/>
      <c r="F9" s="26"/>
      <c r="G9" s="31"/>
      <c r="H9" s="31"/>
      <c r="I9" s="31"/>
      <c r="J9" s="31"/>
      <c r="K9" s="31"/>
      <c r="L9" s="31"/>
      <c r="M9" s="32"/>
      <c r="N9" s="32"/>
      <c r="O9" s="32"/>
      <c r="P9" s="32"/>
      <c r="Q9" s="32"/>
    </row>
    <row r="10" spans="1:17" x14ac:dyDescent="0.25">
      <c r="A10" s="29" t="s">
        <v>708</v>
      </c>
      <c r="C10" s="29" t="s">
        <v>709</v>
      </c>
    </row>
    <row r="11" spans="1:17" ht="96" x14ac:dyDescent="0.25">
      <c r="A11" s="26" t="s">
        <v>710</v>
      </c>
      <c r="B11" s="26" t="s">
        <v>711</v>
      </c>
      <c r="C11" s="26" t="s">
        <v>712</v>
      </c>
      <c r="D11" s="26" t="s">
        <v>713</v>
      </c>
    </row>
    <row r="12" spans="1:17" ht="74.25" x14ac:dyDescent="0.25">
      <c r="A12" s="30" t="s">
        <v>714</v>
      </c>
      <c r="C12" s="26" t="s">
        <v>715</v>
      </c>
      <c r="D12" s="26" t="s">
        <v>716</v>
      </c>
    </row>
    <row r="13" spans="1:17" x14ac:dyDescent="0.25">
      <c r="A13" s="30" t="s">
        <v>717</v>
      </c>
    </row>
    <row r="14" spans="1:17" x14ac:dyDescent="0.25">
      <c r="A14" s="30" t="s">
        <v>718</v>
      </c>
    </row>
    <row r="15" spans="1:17" ht="60" x14ac:dyDescent="0.25">
      <c r="A15" s="26" t="s">
        <v>719</v>
      </c>
      <c r="B15" s="26" t="s">
        <v>707</v>
      </c>
    </row>
    <row r="16" spans="1:17" x14ac:dyDescent="0.2">
      <c r="A16" s="26"/>
      <c r="E16" s="280"/>
    </row>
    <row r="17" spans="1:12" x14ac:dyDescent="0.25">
      <c r="A17" s="29" t="s">
        <v>6</v>
      </c>
      <c r="C17" s="29" t="s">
        <v>6</v>
      </c>
    </row>
    <row r="18" spans="1:12" ht="132" x14ac:dyDescent="0.25">
      <c r="C18" s="26" t="s">
        <v>720</v>
      </c>
      <c r="D18" s="26" t="s">
        <v>721</v>
      </c>
      <c r="E18" s="26"/>
      <c r="F18" s="26"/>
      <c r="G18" s="26"/>
    </row>
    <row r="19" spans="1:12" ht="48" x14ac:dyDescent="0.25">
      <c r="A19" s="26" t="s">
        <v>722</v>
      </c>
      <c r="B19" s="26" t="s">
        <v>723</v>
      </c>
      <c r="C19" s="26" t="s">
        <v>724</v>
      </c>
      <c r="D19" s="30" t="s">
        <v>725</v>
      </c>
      <c r="E19" s="26"/>
      <c r="F19" s="26"/>
    </row>
    <row r="20" spans="1:12" ht="72" x14ac:dyDescent="0.25">
      <c r="A20" s="26" t="s">
        <v>726</v>
      </c>
      <c r="B20" s="26" t="s">
        <v>727</v>
      </c>
      <c r="C20" s="26" t="s">
        <v>728</v>
      </c>
      <c r="D20" s="30" t="s">
        <v>729</v>
      </c>
      <c r="E20" s="26"/>
      <c r="F20" s="26"/>
      <c r="H20" s="26"/>
      <c r="I20" s="26"/>
      <c r="J20" s="26"/>
      <c r="K20" s="26"/>
      <c r="L20" s="26"/>
    </row>
    <row r="21" spans="1:12" ht="48" x14ac:dyDescent="0.25">
      <c r="A21" s="26" t="s">
        <v>730</v>
      </c>
      <c r="B21" s="31" t="s">
        <v>731</v>
      </c>
    </row>
    <row r="22" spans="1:12" ht="48" x14ac:dyDescent="0.25">
      <c r="A22" s="26" t="s">
        <v>732</v>
      </c>
      <c r="B22" s="26" t="s">
        <v>733</v>
      </c>
    </row>
  </sheetData>
  <sheetProtection algorithmName="SHA-512" hashValue="44cmd9Qsv6YTDoQrGNl9vd59jLjA9BMaVQyx1vHufM+q3iRh29LwKuH4Qn5ssUfihjsIWTdOFiruZ0nj9pAPyw==" saltValue="EZyFdF6u+lLLlAmAl8upsw==" spinCount="100000" sheet="1" objects="1" scenarios="1"/>
  <mergeCells count="1">
    <mergeCell ref="G8:L8"/>
  </mergeCells>
  <pageMargins left="0.7" right="0.7" top="0.75" bottom="0.75" header="0.3" footer="0.3"/>
  <headerFooter>
    <oddHeader>&amp;C&amp;&amp;"Calibri"&amp;10&amp;K808080 Corporate Use&amp;K808080&amp;1#_x000D_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7D89-4850-458D-A3B7-C2765120D35D}">
  <sheetPr codeName="Sheet16">
    <tabColor rgb="FFFFC000"/>
  </sheetPr>
  <dimension ref="A1:Y53"/>
  <sheetViews>
    <sheetView zoomScale="70" zoomScaleNormal="70" workbookViewId="0">
      <selection activeCell="L35" sqref="L35"/>
    </sheetView>
  </sheetViews>
  <sheetFormatPr baseColWidth="10" defaultColWidth="9.140625" defaultRowHeight="15" x14ac:dyDescent="0.25"/>
  <cols>
    <col min="1" max="1" width="41.85546875" style="200" customWidth="1"/>
    <col min="2" max="2" width="3.5703125" style="40" customWidth="1"/>
    <col min="3" max="3" width="29.42578125" style="40" customWidth="1"/>
    <col min="4" max="5" width="33.5703125" style="40" customWidth="1"/>
    <col min="6" max="6" width="29.85546875" style="40" customWidth="1"/>
    <col min="7" max="7" width="32.85546875" style="40" customWidth="1"/>
    <col min="8" max="8" width="33.5703125" style="40" customWidth="1"/>
    <col min="9" max="9" width="30.42578125" style="40" customWidth="1"/>
    <col min="10" max="10" width="27.85546875" style="40" customWidth="1"/>
    <col min="11" max="11" width="32.140625" style="40" customWidth="1"/>
    <col min="12" max="20" width="33.5703125" style="40" customWidth="1"/>
    <col min="21" max="16384" width="9.140625" style="40"/>
  </cols>
  <sheetData>
    <row r="1" spans="1:25" ht="54.95" customHeight="1" x14ac:dyDescent="0.45">
      <c r="J1" s="251"/>
    </row>
    <row r="2" spans="1:25" ht="35.1" customHeight="1" x14ac:dyDescent="0.4">
      <c r="B2" s="252"/>
      <c r="C2" s="253"/>
      <c r="D2" s="1224" t="s">
        <v>768</v>
      </c>
      <c r="E2" s="1224"/>
      <c r="F2" s="1224"/>
      <c r="G2" s="1224"/>
      <c r="H2" s="1224"/>
      <c r="I2" s="1224"/>
      <c r="J2" s="1224"/>
      <c r="L2" s="253"/>
      <c r="M2" s="253"/>
      <c r="N2" s="254"/>
      <c r="O2" s="125"/>
      <c r="Q2" s="820"/>
    </row>
    <row r="3" spans="1:25" ht="38.450000000000003" customHeight="1" x14ac:dyDescent="0.45">
      <c r="B3" s="252"/>
      <c r="D3" s="251"/>
      <c r="E3" s="251"/>
      <c r="F3" s="251"/>
      <c r="G3" s="251"/>
      <c r="H3" s="251"/>
      <c r="I3" s="251"/>
      <c r="J3" s="251"/>
      <c r="K3" s="255"/>
      <c r="L3" s="255"/>
      <c r="M3" s="255"/>
      <c r="N3" s="256"/>
      <c r="O3" s="819"/>
      <c r="P3" s="93"/>
      <c r="Q3" s="735"/>
      <c r="R3" s="93"/>
      <c r="S3" s="93"/>
      <c r="T3" s="735"/>
      <c r="V3" s="257"/>
      <c r="W3" s="257"/>
      <c r="X3" s="257"/>
      <c r="Y3" s="257"/>
    </row>
    <row r="4" spans="1:25" ht="44.45" customHeight="1" thickBot="1" x14ac:dyDescent="0.3">
      <c r="B4" s="252"/>
      <c r="D4" s="1225" t="s">
        <v>734</v>
      </c>
      <c r="E4" s="1225"/>
      <c r="F4" s="1225"/>
      <c r="G4" s="1225"/>
      <c r="H4" s="1225"/>
      <c r="I4" s="1225"/>
      <c r="J4" s="430"/>
      <c r="K4" s="431"/>
    </row>
    <row r="5" spans="1:25" ht="21" customHeight="1" thickTop="1" thickBot="1" x14ac:dyDescent="0.3">
      <c r="D5" s="258"/>
      <c r="E5" s="259"/>
      <c r="F5" s="88"/>
      <c r="G5" s="260"/>
      <c r="H5" s="261"/>
      <c r="I5" s="262"/>
      <c r="J5" s="125"/>
    </row>
    <row r="6" spans="1:25" ht="53.1" customHeight="1" thickBot="1" x14ac:dyDescent="0.45">
      <c r="B6" s="227"/>
      <c r="C6" s="263"/>
      <c r="D6" s="800" t="s">
        <v>735</v>
      </c>
      <c r="E6" s="800" t="s">
        <v>622</v>
      </c>
      <c r="F6" s="801" t="s">
        <v>736</v>
      </c>
      <c r="G6" s="801" t="s">
        <v>623</v>
      </c>
      <c r="H6" s="801" t="s">
        <v>624</v>
      </c>
      <c r="I6" s="801" t="s">
        <v>737</v>
      </c>
      <c r="J6" s="801" t="s">
        <v>626</v>
      </c>
      <c r="K6" s="801" t="s">
        <v>738</v>
      </c>
    </row>
    <row r="7" spans="1:25" ht="24.75" customHeight="1" thickBot="1" x14ac:dyDescent="0.3">
      <c r="B7" s="264"/>
      <c r="C7" s="265"/>
      <c r="D7" s="273"/>
      <c r="E7" s="273"/>
      <c r="F7" s="273"/>
      <c r="G7" s="273"/>
      <c r="H7" s="273"/>
      <c r="I7" s="273"/>
      <c r="J7" s="273"/>
      <c r="K7" s="273"/>
      <c r="R7" s="821"/>
      <c r="S7" s="821"/>
      <c r="T7" s="821"/>
      <c r="U7" s="821"/>
      <c r="V7" s="200"/>
      <c r="W7" s="200"/>
    </row>
    <row r="8" spans="1:25" ht="60.6" customHeight="1" thickTop="1" thickBot="1" x14ac:dyDescent="0.3">
      <c r="B8" s="264"/>
      <c r="C8" s="265" t="s">
        <v>778</v>
      </c>
      <c r="D8" s="273" t="e">
        <f>IF('Water-Step 3'!F25&lt;3,"Bajo",IF('Water-Step 3'!F25&gt;=6,"Alto","Medio"))</f>
        <v>#DIV/0!</v>
      </c>
      <c r="E8" s="273" t="e">
        <f>IF('Water-Step 3'!K25&lt;3,"Bajo",IF('Water-Step 3'!K25&gt;=6,"Alto","Medio"))</f>
        <v>#DIV/0!</v>
      </c>
      <c r="F8" s="273" t="e">
        <f>IF('Water-Step 3'!P25&lt;3,"Bajo",IF('Water-Step 3'!P25&gt;=6,"Alto","Medio"))</f>
        <v>#DIV/0!</v>
      </c>
      <c r="G8" s="273" t="e">
        <f>IF('Temperature-Step 3'!F25&lt;3,"Bajo",IF('Temperature-Step 3'!F25&gt;=6,"Alto","Medio"))</f>
        <v>#DIV/0!</v>
      </c>
      <c r="H8" s="273" t="e">
        <f>IF('Temperature-Step 3'!K25&lt;3,"Bajo",IF('Temperature-Step 3'!K25&gt;=6,"Alto","Medio"))</f>
        <v>#DIV/0!</v>
      </c>
      <c r="I8" s="273" t="e">
        <f>IF('Temperature-Step 3'!P25&lt;3,"Bajo",IF('Temperature-Step 3'!P25&gt;=6,"Alto","Medio"))</f>
        <v>#DIV/0!</v>
      </c>
      <c r="J8" s="273" t="e">
        <f>IF('Wind-Step 3'!F25&lt;3,"Bajo",IF('Wind-Step 3'!F25&gt;=6,"Alto","Medio"))</f>
        <v>#DIV/0!</v>
      </c>
      <c r="K8" s="273" t="e">
        <f>IF('Soil-Step 3'!F25&lt;3,"Bajo",IF('Soil-Step 3'!F25&gt;=6,"Alto","Medio"))</f>
        <v>#DIV/0!</v>
      </c>
      <c r="R8" s="821"/>
      <c r="S8" s="821"/>
      <c r="T8" s="821"/>
      <c r="U8" s="821"/>
      <c r="V8" s="200"/>
      <c r="W8" s="200"/>
    </row>
    <row r="9" spans="1:25" ht="18" customHeight="1" thickTop="1" thickBot="1" x14ac:dyDescent="0.3">
      <c r="B9" s="264"/>
      <c r="C9" s="265"/>
      <c r="D9" s="426"/>
      <c r="E9" s="426"/>
      <c r="F9" s="426"/>
      <c r="G9" s="426"/>
      <c r="H9" s="426"/>
      <c r="I9" s="426"/>
      <c r="J9" s="427"/>
      <c r="K9" s="428"/>
      <c r="R9" s="821"/>
      <c r="S9" s="821"/>
      <c r="T9" s="821"/>
      <c r="U9" s="821"/>
      <c r="V9" s="200"/>
      <c r="W9" s="200"/>
    </row>
    <row r="10" spans="1:25" s="170" customFormat="1" ht="120" customHeight="1" thickTop="1" x14ac:dyDescent="0.3">
      <c r="A10" s="183"/>
      <c r="B10" s="264"/>
      <c r="C10" s="829" t="s">
        <v>779</v>
      </c>
      <c r="D10" s="867" t="e" cm="1">
        <f t="array" ref="D10">_xlfn._xlws.FILTER('Water-Step 3'!C15:C22,'Water-Step 3'!G15:G22="Alto","")</f>
        <v>#DIV/0!</v>
      </c>
      <c r="E10" s="867" t="e" cm="1">
        <f t="array" ref="E10">_xlfn._xlws.FILTER('Water-Step 3'!C15:C22,'Water-Step 3'!L15:L22="Alto","")</f>
        <v>#DIV/0!</v>
      </c>
      <c r="F10" s="867" t="e" cm="1">
        <f t="array" ref="F10">_xlfn._xlws.FILTER('Water-Step 3'!C15:C22,'Water-Step 3'!Q15:Q22="Alto","")</f>
        <v>#DIV/0!</v>
      </c>
      <c r="G10" s="867" t="e" cm="1">
        <f t="array" ref="G10">_xlfn._xlws.FILTER('Temperature-Step 3'!C15:C22,'Temperature-Step 3'!G15:G22="Alto","")</f>
        <v>#DIV/0!</v>
      </c>
      <c r="H10" s="867" t="e" cm="1">
        <f t="array" ref="H10">_xlfn._xlws.FILTER('Temperature-Step 3'!C15:C22,'Temperature-Step 3'!L15:L22="Alto","")</f>
        <v>#DIV/0!</v>
      </c>
      <c r="I10" s="867" t="e" cm="1">
        <f t="array" ref="I10">_xlfn._xlws.FILTER('Temperature-Step 3'!C15:C22,'Temperature-Step 3'!Q15:Q22="Alto","")</f>
        <v>#DIV/0!</v>
      </c>
      <c r="J10" s="867" t="e" cm="1">
        <f t="array" ref="J10">_xlfn._xlws.FILTER('Wind-Step 3'!C15:C22,'Wind-Step 3'!G15:G22="Alto","")</f>
        <v>#DIV/0!</v>
      </c>
      <c r="K10" s="867" t="e" cm="1">
        <f t="array" ref="K10">_xlfn._xlws.FILTER('Soil-Step 3'!C15:C22,'Soil-Step 3'!G15:G22="Alto","")</f>
        <v>#DIV/0!</v>
      </c>
      <c r="R10" s="830"/>
      <c r="S10" s="830"/>
      <c r="T10" s="830"/>
      <c r="U10" s="830"/>
      <c r="V10" s="183"/>
      <c r="W10" s="183"/>
    </row>
    <row r="11" spans="1:25" s="170" customFormat="1" ht="120" customHeight="1" x14ac:dyDescent="0.4">
      <c r="A11" s="183"/>
      <c r="B11" s="264"/>
      <c r="C11" s="831"/>
      <c r="D11" s="832"/>
      <c r="E11" s="833"/>
      <c r="F11" s="833"/>
      <c r="G11" s="833"/>
      <c r="H11" s="833"/>
      <c r="I11" s="833"/>
      <c r="J11" s="834"/>
      <c r="K11" s="835"/>
      <c r="R11" s="183"/>
      <c r="S11" s="183"/>
      <c r="T11" s="183"/>
      <c r="U11" s="183"/>
      <c r="V11" s="183"/>
      <c r="W11" s="183"/>
    </row>
    <row r="12" spans="1:25" s="170" customFormat="1" ht="120" customHeight="1" x14ac:dyDescent="0.4">
      <c r="A12" s="183"/>
      <c r="B12" s="264"/>
      <c r="C12" s="831"/>
      <c r="D12" s="832"/>
      <c r="E12" s="833"/>
      <c r="F12" s="833"/>
      <c r="G12" s="833"/>
      <c r="H12" s="833"/>
      <c r="I12" s="833"/>
      <c r="J12" s="834"/>
      <c r="K12" s="835"/>
      <c r="R12" s="183"/>
      <c r="S12" s="183"/>
      <c r="T12" s="183"/>
      <c r="U12" s="183"/>
      <c r="V12" s="183"/>
      <c r="W12" s="183"/>
    </row>
    <row r="13" spans="1:25" s="170" customFormat="1" ht="120" customHeight="1" x14ac:dyDescent="0.4">
      <c r="A13" s="183"/>
      <c r="B13" s="227"/>
      <c r="C13" s="831"/>
      <c r="D13" s="832"/>
      <c r="E13" s="833"/>
      <c r="F13" s="833"/>
      <c r="G13" s="833"/>
      <c r="H13" s="833"/>
      <c r="I13" s="833"/>
      <c r="J13" s="834"/>
      <c r="K13" s="835"/>
      <c r="R13" s="183"/>
      <c r="S13" s="183"/>
      <c r="T13" s="183"/>
      <c r="U13" s="183"/>
      <c r="V13" s="183"/>
      <c r="W13" s="183"/>
    </row>
    <row r="14" spans="1:25" s="170" customFormat="1" ht="120" customHeight="1" x14ac:dyDescent="0.25">
      <c r="A14" s="183"/>
      <c r="B14" s="836"/>
      <c r="C14" s="837"/>
      <c r="D14" s="832"/>
      <c r="E14" s="833"/>
      <c r="F14" s="833"/>
      <c r="G14" s="833"/>
      <c r="H14" s="833"/>
      <c r="I14" s="833"/>
      <c r="J14" s="834"/>
      <c r="K14" s="835"/>
      <c r="R14" s="183"/>
      <c r="S14" s="183"/>
      <c r="T14" s="183"/>
      <c r="U14" s="183"/>
      <c r="V14" s="183"/>
      <c r="W14" s="183"/>
    </row>
    <row r="15" spans="1:25" s="170" customFormat="1" ht="120" customHeight="1" x14ac:dyDescent="0.25">
      <c r="A15" s="183"/>
      <c r="B15" s="227"/>
      <c r="C15" s="838"/>
      <c r="D15" s="832"/>
      <c r="E15" s="833"/>
      <c r="F15" s="833"/>
      <c r="G15" s="833"/>
      <c r="H15" s="833"/>
      <c r="I15" s="833"/>
      <c r="J15" s="834"/>
      <c r="K15" s="835"/>
      <c r="R15" s="183"/>
      <c r="S15" s="183"/>
      <c r="T15" s="183"/>
      <c r="U15" s="183"/>
      <c r="V15" s="183"/>
      <c r="W15" s="183"/>
    </row>
    <row r="16" spans="1:25" s="170" customFormat="1" ht="120" customHeight="1" x14ac:dyDescent="0.4">
      <c r="A16" s="183"/>
      <c r="B16" s="227"/>
      <c r="C16" s="831"/>
      <c r="D16" s="832"/>
      <c r="E16" s="833"/>
      <c r="F16" s="833"/>
      <c r="G16" s="833"/>
      <c r="H16" s="833"/>
      <c r="I16" s="833"/>
      <c r="J16" s="834"/>
      <c r="K16" s="835"/>
      <c r="L16" s="839"/>
      <c r="M16" s="839"/>
      <c r="N16" s="840"/>
      <c r="O16" s="839"/>
      <c r="P16" s="839"/>
      <c r="Q16" s="841"/>
      <c r="R16" s="183"/>
      <c r="S16" s="183"/>
      <c r="T16" s="183"/>
      <c r="U16" s="183"/>
      <c r="V16" s="183"/>
      <c r="W16" s="183"/>
    </row>
    <row r="17" spans="1:23" s="170" customFormat="1" ht="120" customHeight="1" x14ac:dyDescent="0.4">
      <c r="A17" s="183"/>
      <c r="B17" s="227"/>
      <c r="C17" s="831"/>
      <c r="D17" s="832"/>
      <c r="E17" s="833"/>
      <c r="F17" s="842"/>
      <c r="G17" s="833"/>
      <c r="H17" s="843"/>
      <c r="I17" s="844"/>
      <c r="J17" s="845"/>
      <c r="K17" s="835"/>
      <c r="L17" s="839"/>
      <c r="M17" s="839"/>
      <c r="N17" s="839"/>
      <c r="O17" s="839"/>
      <c r="Q17" s="846"/>
      <c r="R17" s="183"/>
      <c r="S17" s="183"/>
      <c r="T17" s="183"/>
      <c r="U17" s="183"/>
      <c r="V17" s="183"/>
      <c r="W17" s="183"/>
    </row>
    <row r="18" spans="1:23" s="170" customFormat="1" ht="120" customHeight="1" x14ac:dyDescent="0.25">
      <c r="A18" s="183"/>
      <c r="B18" s="227"/>
      <c r="C18" s="272"/>
      <c r="D18" s="847"/>
      <c r="E18" s="842"/>
      <c r="F18" s="842"/>
      <c r="G18" s="842"/>
      <c r="H18" s="842"/>
      <c r="I18" s="842"/>
      <c r="J18" s="848"/>
      <c r="K18" s="835"/>
      <c r="L18" s="839"/>
      <c r="M18" s="839"/>
      <c r="N18" s="839"/>
      <c r="O18" s="839"/>
      <c r="P18" s="839"/>
      <c r="Q18" s="839"/>
    </row>
    <row r="19" spans="1:23" s="170" customFormat="1" ht="120" customHeight="1" thickBot="1" x14ac:dyDescent="0.3">
      <c r="A19" s="183"/>
      <c r="B19" s="227"/>
      <c r="D19" s="849"/>
      <c r="E19" s="850"/>
      <c r="F19" s="842"/>
      <c r="G19" s="842"/>
      <c r="H19" s="842"/>
      <c r="I19" s="842"/>
      <c r="J19" s="848"/>
      <c r="K19" s="835"/>
      <c r="M19" s="839"/>
      <c r="N19" s="839"/>
      <c r="O19" s="839"/>
      <c r="P19" s="839"/>
      <c r="Q19" s="839"/>
    </row>
    <row r="20" spans="1:23" ht="38.1" customHeight="1" thickBot="1" x14ac:dyDescent="0.3">
      <c r="B20" s="227"/>
      <c r="C20" s="265" t="s">
        <v>773</v>
      </c>
      <c r="D20" s="273" t="e">
        <f>IF('Water-Step 3'!F27&lt;3,"Bajo",IF('Water-Step 3'!F27&gt;=6,"Alto","Medio"))</f>
        <v>#DIV/0!</v>
      </c>
      <c r="E20" s="273" t="e">
        <f>IF('Water-Step 3'!K27&lt;3,"Bajo",IF('Water-Step 3'!K27&gt;=6,"Alto","Medio"))</f>
        <v>#DIV/0!</v>
      </c>
      <c r="F20" s="273" t="e">
        <f>IF('Water-Step 3'!P27&lt;3,"Bajo",IF('Water-Step 3'!P27&gt;=6,"Alto","Medio"))</f>
        <v>#DIV/0!</v>
      </c>
      <c r="G20" s="273" t="e">
        <f>IF('Temperature-Step 3'!F27&lt;3,"Bajo",IF('Temperature-Step 3'!F27&gt;=6,"Alto","Medio"))</f>
        <v>#DIV/0!</v>
      </c>
      <c r="H20" s="273" t="e">
        <f>IF('Temperature-Step 3'!K27&lt;3,"Bajo",IF('Temperature-Step 3'!K27&gt;=6,"Alto","Medio"))</f>
        <v>#DIV/0!</v>
      </c>
      <c r="I20" s="273" t="e">
        <f>IF('Temperature-Step 3'!P27&lt;3,"Bajo",IF('Temperature-Step 3'!P27&gt;=6,"Alto","Medio"))</f>
        <v>#DIV/0!</v>
      </c>
      <c r="J20" s="273" t="e">
        <f>IF('Wind-Step 3'!F27&lt;3,"Bajo",IF('Wind-Step 3'!F27&gt;=6,"Alto","Medio"))</f>
        <v>#DIV/0!</v>
      </c>
      <c r="K20" s="273" t="e">
        <f>IF('Soil-Step 3'!F27&lt;3,"Bajo",IF('Soil-Step 3'!F27&gt;=6,"Alto","Medio"))</f>
        <v>#DIV/0!</v>
      </c>
      <c r="L20" s="267"/>
      <c r="M20" s="267"/>
      <c r="N20" s="267"/>
      <c r="O20" s="267"/>
      <c r="P20" s="267"/>
      <c r="Q20" s="267"/>
    </row>
    <row r="21" spans="1:23" ht="12.6" hidden="1" customHeight="1" x14ac:dyDescent="0.25">
      <c r="B21" s="227"/>
      <c r="D21" s="268"/>
      <c r="E21" s="268"/>
      <c r="F21" s="1227"/>
      <c r="G21" s="1227"/>
      <c r="H21" s="268"/>
      <c r="I21" s="268"/>
      <c r="J21" s="96"/>
    </row>
    <row r="22" spans="1:23" hidden="1" x14ac:dyDescent="0.25">
      <c r="B22" s="227"/>
      <c r="D22" s="88"/>
      <c r="E22" s="88"/>
      <c r="F22" s="88"/>
      <c r="G22" s="88"/>
      <c r="H22" s="88"/>
      <c r="I22" s="88"/>
    </row>
    <row r="23" spans="1:23" hidden="1" x14ac:dyDescent="0.25">
      <c r="B23" s="227"/>
      <c r="D23" s="88"/>
      <c r="E23" s="88"/>
      <c r="F23" s="88"/>
      <c r="G23" s="88"/>
      <c r="H23" s="88"/>
      <c r="I23" s="88"/>
    </row>
    <row r="24" spans="1:23" hidden="1" x14ac:dyDescent="0.25">
      <c r="B24" s="227"/>
      <c r="D24" s="88"/>
      <c r="E24" s="88"/>
      <c r="F24" s="88"/>
      <c r="G24" s="88"/>
      <c r="H24" s="88"/>
      <c r="I24" s="88"/>
    </row>
    <row r="25" spans="1:23" hidden="1" x14ac:dyDescent="0.25">
      <c r="B25" s="227"/>
      <c r="D25" s="88"/>
      <c r="E25" s="88"/>
      <c r="F25" s="88"/>
      <c r="G25" s="88"/>
      <c r="H25" s="88"/>
      <c r="I25" s="88"/>
    </row>
    <row r="26" spans="1:23" ht="29.45" customHeight="1" thickTop="1" x14ac:dyDescent="0.25">
      <c r="B26" s="227"/>
      <c r="C26" s="257"/>
      <c r="D26" s="88"/>
      <c r="E26" s="88"/>
      <c r="F26" s="88"/>
      <c r="G26" s="88"/>
      <c r="H26" s="88"/>
      <c r="I26" s="88"/>
    </row>
    <row r="27" spans="1:23" ht="45.6" customHeight="1" thickBot="1" x14ac:dyDescent="0.3">
      <c r="B27" s="227"/>
      <c r="D27" s="1226" t="s">
        <v>739</v>
      </c>
      <c r="E27" s="1226"/>
      <c r="F27" s="1226"/>
      <c r="G27" s="1226"/>
      <c r="H27" s="1226"/>
      <c r="I27" s="1226"/>
      <c r="J27" s="432"/>
      <c r="K27" s="432"/>
    </row>
    <row r="28" spans="1:23" ht="27.75" thickTop="1" thickBot="1" x14ac:dyDescent="0.45">
      <c r="B28" s="227"/>
      <c r="D28" s="88"/>
      <c r="E28" s="88"/>
      <c r="F28" s="269"/>
      <c r="G28" s="88"/>
      <c r="H28" s="88"/>
      <c r="I28" s="88"/>
      <c r="N28" s="170"/>
    </row>
    <row r="29" spans="1:23" ht="51.95" customHeight="1" thickBot="1" x14ac:dyDescent="0.3">
      <c r="B29" s="227"/>
      <c r="D29" s="800" t="str">
        <f>D6</f>
        <v>Inundaciones</v>
      </c>
      <c r="E29" s="800" t="str">
        <f t="shared" ref="E29:K29" si="0">E6</f>
        <v>Sequía</v>
      </c>
      <c r="F29" s="801" t="str">
        <f t="shared" si="0"/>
        <v>Aumento del nivel del mar y marejadas</v>
      </c>
      <c r="G29" s="800" t="str">
        <f t="shared" si="0"/>
        <v>Calor extremo</v>
      </c>
      <c r="H29" s="801" t="str">
        <f t="shared" si="0"/>
        <v>Frío extremo y ciclos de hielo y deshielo</v>
      </c>
      <c r="I29" s="800" t="str">
        <f t="shared" si="0"/>
        <v>Incendios forestales</v>
      </c>
      <c r="J29" s="800" t="str">
        <f t="shared" si="0"/>
        <v>Vientos extremos</v>
      </c>
      <c r="K29" s="801" t="str">
        <f t="shared" si="0"/>
        <v xml:space="preserve">Corrimientos de tierras y subsidencia </v>
      </c>
    </row>
    <row r="30" spans="1:23" ht="70.5" customHeight="1" thickBot="1" x14ac:dyDescent="0.3">
      <c r="B30" s="227"/>
      <c r="C30" s="265" t="s">
        <v>780</v>
      </c>
      <c r="D30" s="274" t="str">
        <f>'Water-Step 4'!W25</f>
        <v>N/A</v>
      </c>
      <c r="E30" s="274" t="str">
        <f>'Water-Step 4'!W43</f>
        <v>N/A</v>
      </c>
      <c r="F30" s="274" t="str">
        <f>'Water-Step 4'!W33</f>
        <v>N/A</v>
      </c>
      <c r="G30" s="274" t="str">
        <f>'Temperature-Step 4'!W23</f>
        <v>N/A</v>
      </c>
      <c r="H30" s="274" t="str">
        <f>'Temperature-Step 4'!W41</f>
        <v>N/A</v>
      </c>
      <c r="I30" s="274" t="str">
        <f>'Temperature-Step 4'!W58</f>
        <v>N/A</v>
      </c>
      <c r="J30" s="274" t="str">
        <f>'Wind-Step 4'!Z25</f>
        <v>N/A</v>
      </c>
      <c r="K30" s="274" t="str">
        <f>'Soil-Step 4'!Z23</f>
        <v>N/A</v>
      </c>
    </row>
    <row r="31" spans="1:23" ht="74.25" customHeight="1" thickBot="1" x14ac:dyDescent="0.3">
      <c r="B31" s="227"/>
      <c r="C31" s="265" t="s">
        <v>781</v>
      </c>
      <c r="D31" s="274" t="str">
        <f>'Water-Step 4'!Y25</f>
        <v>N/A</v>
      </c>
      <c r="E31" s="274" t="str">
        <f>'Water-Step 4'!Y43</f>
        <v>N/A</v>
      </c>
      <c r="F31" s="274" t="str">
        <f>'Water-Step 4'!Y33</f>
        <v>N/A</v>
      </c>
      <c r="G31" s="274" t="str">
        <f>'Temperature-Step 4'!Y23</f>
        <v>N/A</v>
      </c>
      <c r="H31" s="274" t="str">
        <f>'Temperature-Step 4'!Y41</f>
        <v>N/A</v>
      </c>
      <c r="I31" s="274" t="str">
        <f>'Temperature-Step 4'!Y58</f>
        <v>N/A</v>
      </c>
      <c r="J31" s="274" t="str">
        <f>'Wind-Step 4'!AB25</f>
        <v>N/A</v>
      </c>
      <c r="K31" s="274" t="str">
        <f>'Soil-Step 4'!AB23</f>
        <v>N/A</v>
      </c>
    </row>
    <row r="32" spans="1:23" ht="51.95" customHeight="1" x14ac:dyDescent="0.25">
      <c r="B32" s="227"/>
      <c r="C32" s="270"/>
      <c r="D32" s="85"/>
      <c r="E32" s="85"/>
      <c r="F32" s="85"/>
      <c r="G32" s="85"/>
      <c r="H32" s="85"/>
      <c r="I32" s="85"/>
    </row>
    <row r="33" spans="2:11" ht="51.95" customHeight="1" thickBot="1" x14ac:dyDescent="0.3">
      <c r="B33" s="227"/>
      <c r="C33" s="275"/>
      <c r="D33" s="1228" t="s">
        <v>740</v>
      </c>
      <c r="E33" s="1228"/>
      <c r="F33" s="1228"/>
      <c r="G33" s="1228"/>
      <c r="H33" s="1228"/>
      <c r="I33" s="1228"/>
      <c r="J33" s="1228"/>
      <c r="K33" s="1228"/>
    </row>
    <row r="34" spans="2:11" ht="51.95" customHeight="1" thickBot="1" x14ac:dyDescent="0.3">
      <c r="B34" s="227"/>
      <c r="C34" s="275"/>
      <c r="D34" s="800" t="str">
        <f t="shared" ref="D34:K34" si="1">D6</f>
        <v>Inundaciones</v>
      </c>
      <c r="E34" s="800" t="str">
        <f t="shared" si="1"/>
        <v>Sequía</v>
      </c>
      <c r="F34" s="801" t="str">
        <f t="shared" si="1"/>
        <v>Aumento del nivel del mar y marejadas</v>
      </c>
      <c r="G34" s="800" t="str">
        <f t="shared" si="1"/>
        <v>Calor extremo</v>
      </c>
      <c r="H34" s="801" t="str">
        <f t="shared" si="1"/>
        <v>Frío extremo y ciclos de hielo y deshielo</v>
      </c>
      <c r="I34" s="800" t="str">
        <f t="shared" si="1"/>
        <v>Incendios forestales</v>
      </c>
      <c r="J34" s="800" t="str">
        <f t="shared" si="1"/>
        <v>Vientos extremos</v>
      </c>
      <c r="K34" s="801" t="str">
        <f t="shared" si="1"/>
        <v xml:space="preserve">Corrimientos de tierras y subsidencia </v>
      </c>
    </row>
    <row r="35" spans="2:11" ht="51.95" customHeight="1" x14ac:dyDescent="0.25">
      <c r="B35" s="227"/>
      <c r="C35" s="276" t="s">
        <v>741</v>
      </c>
      <c r="D35" s="802">
        <f>'Water-Step 4'!D14</f>
        <v>0</v>
      </c>
      <c r="E35" s="802">
        <f>'Water-Step 4'!D33</f>
        <v>0</v>
      </c>
      <c r="F35" s="802">
        <f>'Water-Step 4'!D14</f>
        <v>0</v>
      </c>
      <c r="G35" s="802" t="str">
        <f>'Temperature-Step 4'!D13</f>
        <v>…</v>
      </c>
      <c r="H35" s="802" t="str">
        <f>'Temperature-Step 4'!D31</f>
        <v>…</v>
      </c>
      <c r="I35" s="802" t="str">
        <f>'Temperature-Step 4'!D49</f>
        <v>…</v>
      </c>
      <c r="J35" s="802" t="str">
        <f>'Wind-Step 4'!D13</f>
        <v>…</v>
      </c>
      <c r="K35" s="803" t="str">
        <f>'Soil-Step 4'!D13</f>
        <v>…</v>
      </c>
    </row>
    <row r="36" spans="2:11" ht="51.95" customHeight="1" x14ac:dyDescent="0.25">
      <c r="B36" s="227"/>
      <c r="C36" s="277" t="s">
        <v>742</v>
      </c>
      <c r="D36" s="804">
        <f>'Water-Step 4'!D15</f>
        <v>0</v>
      </c>
      <c r="E36" s="804" t="str">
        <f>'Water-Step 4'!D34</f>
        <v>…</v>
      </c>
      <c r="F36" s="804">
        <f t="shared" ref="F36:F44" si="2">D36</f>
        <v>0</v>
      </c>
      <c r="G36" s="804" t="str">
        <f>'Temperature-Step 4'!D14</f>
        <v>…</v>
      </c>
      <c r="H36" s="804" t="str">
        <f>'Temperature-Step 4'!D32</f>
        <v>…</v>
      </c>
      <c r="I36" s="804" t="str">
        <f>'Temperature-Step 4'!D50</f>
        <v>…</v>
      </c>
      <c r="J36" s="804" t="str">
        <f>'Wind-Step 4'!D14</f>
        <v>…</v>
      </c>
      <c r="K36" s="331" t="str">
        <f>'Soil-Step 4'!D14</f>
        <v>…</v>
      </c>
    </row>
    <row r="37" spans="2:11" ht="51.95" customHeight="1" x14ac:dyDescent="0.25">
      <c r="B37" s="227"/>
      <c r="C37" s="277" t="s">
        <v>743</v>
      </c>
      <c r="D37" s="804" t="str">
        <f>'Water-Step 4'!D16</f>
        <v>…</v>
      </c>
      <c r="E37" s="804" t="str">
        <f>'Water-Step 4'!D35</f>
        <v>…</v>
      </c>
      <c r="F37" s="804" t="str">
        <f t="shared" si="2"/>
        <v>…</v>
      </c>
      <c r="G37" s="804" t="str">
        <f>'Temperature-Step 4'!D15</f>
        <v>…</v>
      </c>
      <c r="H37" s="804" t="str">
        <f>'Temperature-Step 4'!D33</f>
        <v>…</v>
      </c>
      <c r="I37" s="804" t="str">
        <f>'Temperature-Step 4'!D51</f>
        <v>…</v>
      </c>
      <c r="J37" s="804" t="str">
        <f>'Wind-Step 4'!D15</f>
        <v>…</v>
      </c>
      <c r="K37" s="331" t="str">
        <f>'Soil-Step 4'!D15</f>
        <v>…</v>
      </c>
    </row>
    <row r="38" spans="2:11" ht="51.95" customHeight="1" x14ac:dyDescent="0.25">
      <c r="B38" s="227"/>
      <c r="C38" s="277" t="s">
        <v>744</v>
      </c>
      <c r="D38" s="804" t="str">
        <f>'Water-Step 4'!D17</f>
        <v>…</v>
      </c>
      <c r="E38" s="804" t="str">
        <f>'Water-Step 4'!D36</f>
        <v>…</v>
      </c>
      <c r="F38" s="804" t="str">
        <f t="shared" si="2"/>
        <v>…</v>
      </c>
      <c r="G38" s="804" t="str">
        <f>'Temperature-Step 4'!D16</f>
        <v>…</v>
      </c>
      <c r="H38" s="804" t="str">
        <f>'Temperature-Step 4'!D34</f>
        <v>…</v>
      </c>
      <c r="I38" s="804" t="str">
        <f>'Temperature-Step 4'!D52</f>
        <v>…</v>
      </c>
      <c r="J38" s="804" t="str">
        <f>'Wind-Step 4'!D16</f>
        <v>…</v>
      </c>
      <c r="K38" s="331" t="str">
        <f>'Soil-Step 4'!D16</f>
        <v>…</v>
      </c>
    </row>
    <row r="39" spans="2:11" ht="51.95" customHeight="1" x14ac:dyDescent="0.25">
      <c r="B39" s="227"/>
      <c r="C39" s="277" t="s">
        <v>745</v>
      </c>
      <c r="D39" s="804" t="str">
        <f>'Water-Step 4'!D18</f>
        <v>…</v>
      </c>
      <c r="E39" s="804" t="str">
        <f>'Water-Step 4'!D37</f>
        <v>…</v>
      </c>
      <c r="F39" s="804" t="str">
        <f t="shared" si="2"/>
        <v>…</v>
      </c>
      <c r="G39" s="804" t="str">
        <f>'Temperature-Step 4'!D17</f>
        <v>…</v>
      </c>
      <c r="H39" s="804" t="str">
        <f>'Temperature-Step 4'!D35</f>
        <v>…</v>
      </c>
      <c r="I39" s="804" t="str">
        <f>'Temperature-Step 4'!D53</f>
        <v>…</v>
      </c>
      <c r="J39" s="804" t="str">
        <f>'Wind-Step 4'!D17</f>
        <v>…</v>
      </c>
      <c r="K39" s="331" t="str">
        <f>'Soil-Step 4'!D17</f>
        <v>…</v>
      </c>
    </row>
    <row r="40" spans="2:11" ht="51.95" customHeight="1" x14ac:dyDescent="0.25">
      <c r="B40" s="227"/>
      <c r="C40" s="277" t="s">
        <v>746</v>
      </c>
      <c r="D40" s="804" t="str">
        <f>'Water-Step 4'!D19</f>
        <v>…</v>
      </c>
      <c r="E40" s="804" t="str">
        <f>'Water-Step 4'!D38</f>
        <v>…</v>
      </c>
      <c r="F40" s="804" t="str">
        <f t="shared" si="2"/>
        <v>…</v>
      </c>
      <c r="G40" s="804" t="str">
        <f>'Temperature-Step 4'!D18</f>
        <v>…</v>
      </c>
      <c r="H40" s="804" t="str">
        <f>'Temperature-Step 4'!D36</f>
        <v>…</v>
      </c>
      <c r="I40" s="804" t="str">
        <f>'Temperature-Step 4'!D54</f>
        <v>…</v>
      </c>
      <c r="J40" s="804" t="str">
        <f>'Wind-Step 4'!D18</f>
        <v>…</v>
      </c>
      <c r="K40" s="331" t="str">
        <f>'Soil-Step 4'!D18</f>
        <v>…</v>
      </c>
    </row>
    <row r="41" spans="2:11" ht="51.95" customHeight="1" x14ac:dyDescent="0.25">
      <c r="B41" s="227"/>
      <c r="C41" s="277" t="s">
        <v>747</v>
      </c>
      <c r="D41" s="804" t="str">
        <f>'Water-Step 4'!D20</f>
        <v>…</v>
      </c>
      <c r="E41" s="804" t="str">
        <f>'Water-Step 4'!D39</f>
        <v>…</v>
      </c>
      <c r="F41" s="804" t="str">
        <f t="shared" si="2"/>
        <v>…</v>
      </c>
      <c r="G41" s="804" t="str">
        <f>'Temperature-Step 4'!D19</f>
        <v>…</v>
      </c>
      <c r="H41" s="804" t="str">
        <f>'Temperature-Step 4'!D37</f>
        <v>…</v>
      </c>
      <c r="I41" s="804" t="str">
        <f>'Temperature-Step 4'!D55</f>
        <v>…</v>
      </c>
      <c r="J41" s="804" t="str">
        <f>'Wind-Step 4'!D19</f>
        <v>…</v>
      </c>
      <c r="K41" s="331" t="str">
        <f>'Soil-Step 4'!D19</f>
        <v>…</v>
      </c>
    </row>
    <row r="42" spans="2:11" ht="51.95" customHeight="1" x14ac:dyDescent="0.25">
      <c r="B42" s="227"/>
      <c r="C42" s="277" t="s">
        <v>748</v>
      </c>
      <c r="D42" s="804" t="str">
        <f>'Water-Step 4'!D21</f>
        <v>…</v>
      </c>
      <c r="E42" s="804" t="str">
        <f>'Water-Step 4'!D40</f>
        <v>…</v>
      </c>
      <c r="F42" s="804" t="str">
        <f t="shared" si="2"/>
        <v>…</v>
      </c>
      <c r="G42" s="804" t="str">
        <f>'Temperature-Step 4'!D20</f>
        <v>…</v>
      </c>
      <c r="H42" s="804" t="str">
        <f>'Temperature-Step 4'!D38</f>
        <v>…</v>
      </c>
      <c r="I42" s="804" t="str">
        <f>'Temperature-Step 4'!D56</f>
        <v>…</v>
      </c>
      <c r="J42" s="804" t="str">
        <f>'Wind-Step 4'!D20</f>
        <v>…</v>
      </c>
      <c r="K42" s="331" t="str">
        <f>'Soil-Step 4'!D20</f>
        <v>…</v>
      </c>
    </row>
    <row r="43" spans="2:11" ht="51.95" customHeight="1" x14ac:dyDescent="0.25">
      <c r="C43" s="277" t="s">
        <v>749</v>
      </c>
      <c r="D43" s="804" t="str">
        <f>'Water-Step 4'!D22</f>
        <v>…</v>
      </c>
      <c r="E43" s="804" t="str">
        <f>'Water-Step 4'!D41</f>
        <v>…</v>
      </c>
      <c r="F43" s="804" t="str">
        <f t="shared" si="2"/>
        <v>…</v>
      </c>
      <c r="G43" s="804" t="str">
        <f>'Temperature-Step 4'!D21</f>
        <v>…</v>
      </c>
      <c r="H43" s="804" t="str">
        <f>'Temperature-Step 4'!D39</f>
        <v>…</v>
      </c>
      <c r="I43" s="804" t="str">
        <f>'Temperature-Step 4'!D57</f>
        <v>…</v>
      </c>
      <c r="J43" s="804" t="str">
        <f>'Wind-Step 4'!D21</f>
        <v>…</v>
      </c>
      <c r="K43" s="331" t="str">
        <f>'Soil-Step 4'!D21</f>
        <v>…</v>
      </c>
    </row>
    <row r="44" spans="2:11" ht="51.95" customHeight="1" thickBot="1" x14ac:dyDescent="0.3">
      <c r="C44" s="277" t="s">
        <v>750</v>
      </c>
      <c r="D44" s="805" t="str">
        <f>'Water-Step 4'!D23</f>
        <v>…</v>
      </c>
      <c r="E44" s="805" t="str">
        <f>'Water-Step 4'!D42</f>
        <v>…</v>
      </c>
      <c r="F44" s="805" t="str">
        <f t="shared" si="2"/>
        <v>…</v>
      </c>
      <c r="G44" s="805" t="str">
        <f>'Temperature-Step 4'!D22</f>
        <v>…</v>
      </c>
      <c r="H44" s="805" t="str">
        <f>'Temperature-Step 4'!D40</f>
        <v>…</v>
      </c>
      <c r="I44" s="805" t="str">
        <f>'Temperature-Step 4'!D58</f>
        <v>…</v>
      </c>
      <c r="J44" s="805" t="str">
        <f>'Wind-Step 4'!D22</f>
        <v>…</v>
      </c>
      <c r="K44" s="806" t="str">
        <f>'Soil-Step 4'!D22</f>
        <v>…</v>
      </c>
    </row>
    <row r="45" spans="2:11" ht="51.95" customHeight="1" thickTop="1" x14ac:dyDescent="0.25">
      <c r="D45" s="271"/>
    </row>
    <row r="46" spans="2:11" ht="51.95" customHeight="1" x14ac:dyDescent="0.25">
      <c r="D46" s="271"/>
    </row>
    <row r="47" spans="2:11" ht="51.95" customHeight="1" x14ac:dyDescent="0.25">
      <c r="D47" s="271"/>
    </row>
    <row r="48" spans="2:11" ht="51.95" customHeight="1" x14ac:dyDescent="0.25">
      <c r="C48" s="272"/>
    </row>
    <row r="49" spans="4:5" ht="51.95" customHeight="1" x14ac:dyDescent="0.25"/>
    <row r="50" spans="4:5" ht="51.95" customHeight="1" x14ac:dyDescent="0.25"/>
    <row r="51" spans="4:5" ht="51.95" customHeight="1" x14ac:dyDescent="0.25">
      <c r="D51" s="272"/>
      <c r="E51" s="272"/>
    </row>
    <row r="52" spans="4:5" ht="51.95" customHeight="1" x14ac:dyDescent="0.25"/>
    <row r="53" spans="4:5" ht="51.95" customHeight="1" x14ac:dyDescent="0.25"/>
  </sheetData>
  <sheetProtection algorithmName="SHA-512" hashValue="ampS5WDEyP4+NefgsiSCiM+Kc9yYbmaVEgZ/hGARfHl5IUto5EeyjkrfvGHEiCR5izmKMdeCNaRxyNZPdoB7yg==" saltValue="HpJIqIHKJI8FpYv1ZQDHOA==" spinCount="100000" sheet="1" objects="1" scenarios="1"/>
  <mergeCells count="5">
    <mergeCell ref="D2:J2"/>
    <mergeCell ref="D4:I4"/>
    <mergeCell ref="D27:I27"/>
    <mergeCell ref="F21:G21"/>
    <mergeCell ref="D33:K33"/>
  </mergeCells>
  <conditionalFormatting sqref="D30:I32">
    <cfRule type="cellIs" dxfId="24" priority="7" operator="equal">
      <formula>"Medio"</formula>
    </cfRule>
    <cfRule type="cellIs" dxfId="23" priority="8" operator="equal">
      <formula>"Bajo"</formula>
    </cfRule>
  </conditionalFormatting>
  <conditionalFormatting sqref="D31:I32">
    <cfRule type="cellIs" dxfId="22" priority="5" operator="equal">
      <formula>"Alto"</formula>
    </cfRule>
  </conditionalFormatting>
  <conditionalFormatting sqref="D7:J9">
    <cfRule type="cellIs" dxfId="21" priority="84" operator="equal">
      <formula>"Alto"</formula>
    </cfRule>
    <cfRule type="cellIs" dxfId="20" priority="86" operator="equal">
      <formula>"Medio"</formula>
    </cfRule>
    <cfRule type="cellIs" dxfId="19" priority="87" operator="equal">
      <formula>"Bajo"</formula>
    </cfRule>
  </conditionalFormatting>
  <conditionalFormatting sqref="D20:K20">
    <cfRule type="cellIs" dxfId="18" priority="21" operator="equal">
      <formula>"Alto"</formula>
    </cfRule>
    <cfRule type="cellIs" dxfId="17" priority="23" operator="equal">
      <formula>"Medio"</formula>
    </cfRule>
    <cfRule type="cellIs" dxfId="16" priority="24" operator="equal">
      <formula>"Bajo"</formula>
    </cfRule>
  </conditionalFormatting>
  <conditionalFormatting sqref="D30:K30">
    <cfRule type="cellIs" dxfId="15" priority="9" operator="equal">
      <formula>"Alto"</formula>
    </cfRule>
  </conditionalFormatting>
  <conditionalFormatting sqref="F31:I32">
    <cfRule type="cellIs" dxfId="14" priority="6" operator="equal">
      <formula>"Alto"</formula>
    </cfRule>
  </conditionalFormatting>
  <conditionalFormatting sqref="F7:J9">
    <cfRule type="cellIs" dxfId="13" priority="85" operator="equal">
      <formula>"Alto"</formula>
    </cfRule>
  </conditionalFormatting>
  <conditionalFormatting sqref="F20:K20">
    <cfRule type="cellIs" dxfId="12" priority="22" operator="equal">
      <formula>"Alto"</formula>
    </cfRule>
  </conditionalFormatting>
  <conditionalFormatting sqref="F30:K30">
    <cfRule type="cellIs" dxfId="11" priority="10" operator="equal">
      <formula>"Alto"</formula>
    </cfRule>
  </conditionalFormatting>
  <conditionalFormatting sqref="J30:K31">
    <cfRule type="cellIs" dxfId="10" priority="3" operator="equal">
      <formula>"Medio"</formula>
    </cfRule>
    <cfRule type="cellIs" dxfId="9" priority="4" operator="equal">
      <formula>"Bajo"</formula>
    </cfRule>
  </conditionalFormatting>
  <conditionalFormatting sqref="J31:K31">
    <cfRule type="cellIs" dxfId="8" priority="1" operator="equal">
      <formula>"Alto"</formula>
    </cfRule>
    <cfRule type="cellIs" dxfId="7" priority="2" operator="equal">
      <formula>"Alto"</formula>
    </cfRule>
  </conditionalFormatting>
  <conditionalFormatting sqref="K7:K8">
    <cfRule type="cellIs" dxfId="6" priority="59" operator="equal">
      <formula>"Alto"</formula>
    </cfRule>
    <cfRule type="cellIs" dxfId="5" priority="60" operator="equal">
      <formula>"Alto"</formula>
    </cfRule>
    <cfRule type="cellIs" dxfId="4" priority="61" operator="equal">
      <formula>"Medio"</formula>
    </cfRule>
    <cfRule type="cellIs" dxfId="3" priority="62" operator="equal">
      <formula>"Bajo"</formula>
    </cfRule>
  </conditionalFormatting>
  <conditionalFormatting sqref="O2">
    <cfRule type="cellIs" dxfId="2" priority="112" operator="equal">
      <formula>"Alto"</formula>
    </cfRule>
    <cfRule type="cellIs" dxfId="1" priority="113" operator="equal">
      <formula>"Medio"</formula>
    </cfRule>
    <cfRule type="cellIs" dxfId="0" priority="114" operator="equal">
      <formula>"Bajo"</formula>
    </cfRule>
  </conditionalFormatting>
  <pageMargins left="0.7" right="0.7" top="0.75" bottom="0.75" header="0.3" footer="0.3"/>
  <headerFooter>
    <oddHeader>&amp;C&amp;&amp;"Calibri"&amp;10&amp;K808080 Corporate Use&amp;K808080&amp;1#_x000D_</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05A48-3E08-4FAB-8B5B-E50094336DDD}">
  <sheetPr codeName="Sheet2">
    <tabColor rgb="FF00B0F0"/>
  </sheetPr>
  <dimension ref="A2:X83"/>
  <sheetViews>
    <sheetView zoomScale="85" zoomScaleNormal="85" workbookViewId="0">
      <selection activeCell="C1" sqref="C1"/>
    </sheetView>
  </sheetViews>
  <sheetFormatPr baseColWidth="10" defaultColWidth="9.140625" defaultRowHeight="15" outlineLevelCol="1" x14ac:dyDescent="0.25"/>
  <cols>
    <col min="1" max="1" width="42.140625" style="40" customWidth="1" outlineLevel="1"/>
    <col min="2" max="2" width="3" style="40" customWidth="1"/>
    <col min="3" max="3" width="7.85546875" style="40" customWidth="1"/>
    <col min="4" max="4" width="9.140625" style="40"/>
    <col min="5" max="5" width="9.140625" style="40" customWidth="1"/>
    <col min="6" max="8" width="9.140625" style="40"/>
    <col min="9" max="9" width="21.140625" style="40" customWidth="1"/>
    <col min="10" max="10" width="47.140625" style="40" customWidth="1"/>
    <col min="11" max="11" width="13.28515625" style="40" customWidth="1"/>
    <col min="12" max="12" width="13.140625" style="40" customWidth="1"/>
    <col min="13" max="13" width="13.7109375" style="40" customWidth="1"/>
    <col min="14" max="14" width="10.28515625" style="40" customWidth="1"/>
    <col min="15" max="15" width="11.5703125" style="40" customWidth="1"/>
    <col min="16" max="16" width="10.85546875" style="40" customWidth="1"/>
    <col min="17" max="17" width="15.42578125" style="40" customWidth="1"/>
    <col min="18" max="18" width="9.140625" style="40"/>
    <col min="19" max="19" width="15.5703125" style="40" customWidth="1"/>
    <col min="20" max="16384" width="9.140625" style="40"/>
  </cols>
  <sheetData>
    <row r="2" spans="1:17" ht="33.75" customHeight="1" x14ac:dyDescent="0.3">
      <c r="D2" s="41" t="s">
        <v>0</v>
      </c>
      <c r="E2" s="41"/>
      <c r="F2" s="42"/>
      <c r="G2" s="42"/>
      <c r="H2" s="42"/>
      <c r="I2" s="42"/>
      <c r="J2" s="43"/>
      <c r="K2" s="43"/>
      <c r="L2" s="43"/>
    </row>
    <row r="3" spans="1:17" ht="41.45" customHeight="1" thickBot="1" x14ac:dyDescent="0.5">
      <c r="B3" s="44"/>
      <c r="C3" s="288"/>
      <c r="D3" s="46" t="s">
        <v>1</v>
      </c>
      <c r="E3" s="46"/>
      <c r="F3" s="46"/>
      <c r="G3" s="46"/>
      <c r="H3" s="47"/>
      <c r="I3" s="47"/>
      <c r="J3" s="47"/>
      <c r="K3" s="47"/>
      <c r="L3" s="47"/>
      <c r="M3" s="47"/>
      <c r="N3" s="47"/>
      <c r="O3" s="47"/>
      <c r="P3" s="47"/>
      <c r="Q3" s="47"/>
    </row>
    <row r="4" spans="1:17" ht="11.1" customHeight="1" x14ac:dyDescent="0.45">
      <c r="B4" s="44"/>
      <c r="C4" s="45"/>
      <c r="D4" s="49"/>
      <c r="E4" s="49"/>
      <c r="F4" s="49"/>
      <c r="G4" s="49"/>
    </row>
    <row r="5" spans="1:17" ht="21.95" customHeight="1" x14ac:dyDescent="0.3">
      <c r="A5" s="50"/>
      <c r="B5" s="50"/>
      <c r="C5" s="45"/>
      <c r="D5" s="51" t="s">
        <v>2</v>
      </c>
    </row>
    <row r="6" spans="1:17" ht="57" customHeight="1" x14ac:dyDescent="0.3">
      <c r="A6" s="52"/>
      <c r="B6" s="52"/>
      <c r="C6" s="45"/>
      <c r="D6" s="997" t="s">
        <v>3</v>
      </c>
      <c r="E6" s="997"/>
      <c r="F6" s="997"/>
      <c r="G6" s="997"/>
      <c r="H6" s="997"/>
      <c r="I6" s="997"/>
      <c r="J6" s="997"/>
      <c r="K6" s="997"/>
      <c r="L6" s="997"/>
      <c r="M6" s="997"/>
      <c r="N6" s="997"/>
      <c r="O6" s="997"/>
      <c r="P6" s="997"/>
      <c r="Q6" s="997"/>
    </row>
    <row r="7" spans="1:17" ht="27.6" customHeight="1" x14ac:dyDescent="0.3">
      <c r="A7" s="52"/>
      <c r="B7" s="52"/>
      <c r="C7" s="45"/>
      <c r="D7" s="53"/>
      <c r="E7" s="53"/>
      <c r="F7" s="53"/>
      <c r="G7" s="53"/>
      <c r="H7" s="53"/>
      <c r="I7" s="53"/>
      <c r="J7" s="54" t="s">
        <v>4</v>
      </c>
      <c r="K7" s="53"/>
      <c r="L7" s="53"/>
      <c r="M7" s="53"/>
      <c r="N7" s="53"/>
      <c r="O7" s="53"/>
    </row>
    <row r="8" spans="1:17" ht="23.45" customHeight="1" x14ac:dyDescent="0.3">
      <c r="A8" s="52"/>
      <c r="B8" s="52"/>
      <c r="C8" s="45"/>
      <c r="D8" s="1003" t="s">
        <v>5</v>
      </c>
      <c r="E8" s="1003"/>
      <c r="F8" s="1003"/>
      <c r="G8" s="1003"/>
      <c r="H8" s="1003"/>
      <c r="I8" s="1003"/>
      <c r="J8" s="55" t="s">
        <v>6</v>
      </c>
      <c r="K8" s="53"/>
      <c r="L8" s="53"/>
      <c r="M8" s="53"/>
      <c r="N8" s="53"/>
    </row>
    <row r="9" spans="1:17" ht="14.1" customHeight="1" x14ac:dyDescent="0.3">
      <c r="A9" s="52"/>
      <c r="B9" s="52"/>
      <c r="C9" s="45"/>
      <c r="D9" s="57"/>
      <c r="E9" s="57"/>
      <c r="F9" s="57"/>
      <c r="G9" s="57"/>
      <c r="H9" s="57"/>
      <c r="I9" s="57"/>
      <c r="J9" s="58"/>
      <c r="K9" s="53"/>
      <c r="L9" s="53"/>
      <c r="M9" s="53"/>
      <c r="N9" s="53"/>
      <c r="O9" s="987" t="s">
        <v>7</v>
      </c>
      <c r="P9" s="987"/>
      <c r="Q9" s="987"/>
    </row>
    <row r="10" spans="1:17" ht="33.950000000000003" customHeight="1" x14ac:dyDescent="0.3">
      <c r="A10" s="52"/>
      <c r="B10" s="52"/>
      <c r="C10" s="9"/>
      <c r="D10" s="971" t="s">
        <v>8</v>
      </c>
      <c r="E10" s="971"/>
      <c r="F10" s="971"/>
      <c r="G10" s="971"/>
      <c r="H10" s="971"/>
      <c r="I10" s="972"/>
      <c r="J10" s="973" t="s">
        <v>9</v>
      </c>
      <c r="K10" s="1" t="s">
        <v>10</v>
      </c>
      <c r="L10" s="2" t="s">
        <v>11</v>
      </c>
      <c r="M10" s="2" t="s">
        <v>12</v>
      </c>
      <c r="N10" s="3" t="s">
        <v>13</v>
      </c>
      <c r="O10" s="998" t="s">
        <v>766</v>
      </c>
      <c r="P10" s="999"/>
      <c r="Q10" s="999"/>
    </row>
    <row r="11" spans="1:17" ht="30" customHeight="1" x14ac:dyDescent="0.3">
      <c r="A11" s="52"/>
      <c r="B11" s="52"/>
      <c r="C11" s="9"/>
      <c r="D11" s="971"/>
      <c r="E11" s="971"/>
      <c r="F11" s="971"/>
      <c r="G11" s="971"/>
      <c r="H11" s="971"/>
      <c r="I11" s="972"/>
      <c r="J11" s="1004"/>
      <c r="K11" s="4" t="s">
        <v>14</v>
      </c>
      <c r="L11" s="5" t="s">
        <v>15</v>
      </c>
      <c r="M11" s="6" t="s">
        <v>16</v>
      </c>
      <c r="N11" s="7" t="s">
        <v>17</v>
      </c>
      <c r="O11" s="998"/>
      <c r="P11" s="999"/>
      <c r="Q11" s="999"/>
    </row>
    <row r="12" spans="1:17" ht="57" customHeight="1" x14ac:dyDescent="0.25">
      <c r="A12" s="60"/>
      <c r="B12" s="60"/>
      <c r="C12" s="16"/>
      <c r="D12" s="1005">
        <f>IF($J$8=Φύλλο1!$A$2,Φύλλο1!A3,IF('Water-Step 1'!J8=Φύλλο1!$A$10,Φύλλο1!A11,Φύλλο1!A18))</f>
        <v>0</v>
      </c>
      <c r="E12" s="1005"/>
      <c r="F12" s="1005"/>
      <c r="G12" s="1005"/>
      <c r="H12" s="1005"/>
      <c r="I12" s="1005"/>
      <c r="J12" s="35">
        <f>IF($J$8=Φύλλο1!$A$2,Φύλλο1!B3,IF($J$8=Φύλλο1!$A$10,Φύλλο1!B11,Φύλλο1!B18))</f>
        <v>0</v>
      </c>
      <c r="K12" s="34"/>
      <c r="L12" s="33"/>
      <c r="M12" s="33"/>
      <c r="N12" s="34"/>
      <c r="O12" s="1001"/>
      <c r="P12" s="1001"/>
      <c r="Q12" s="1001"/>
    </row>
    <row r="13" spans="1:17" ht="48.6" customHeight="1" x14ac:dyDescent="0.25">
      <c r="A13" s="63"/>
      <c r="B13" s="63"/>
      <c r="C13" s="12" t="s">
        <v>18</v>
      </c>
      <c r="D13" s="991" t="str">
        <f>IF($J$8=Φύλλο1!$A$2,Φύλλο1!A4,IF('Water-Step 1'!J8=Φύλλο1!$A$10,Φύλλο1!A12,Φύλλο1!A19))</f>
        <v xml:space="preserve">¿Está construido el proyecto en una planicie aluvial, un humedal o una barrera de baja altitud? </v>
      </c>
      <c r="E13" s="991"/>
      <c r="F13" s="991"/>
      <c r="G13" s="991"/>
      <c r="H13" s="991"/>
      <c r="I13" s="991"/>
      <c r="J13" s="35" t="str">
        <f>IF($J$8=Φύλλο1!$A$2,Φύλλο1!B4,IF($J$8=Φύλλο1!$A$10,Φύλλο1!B12,Φύλλο1!B19))</f>
        <v xml:space="preserve">Se trata de zonas planas que están cerca de la orilla de un lago o mar. Debido a su baja altitud (no más de 10 metros), estas zonas son propensas a inundaciones y marejadas. </v>
      </c>
      <c r="K13" s="36">
        <v>0</v>
      </c>
      <c r="L13" s="37"/>
      <c r="M13" s="37"/>
      <c r="N13" s="36">
        <v>3</v>
      </c>
      <c r="O13" s="1002"/>
      <c r="P13" s="1002"/>
      <c r="Q13" s="1002"/>
    </row>
    <row r="14" spans="1:17" ht="62.1" customHeight="1" x14ac:dyDescent="0.25">
      <c r="A14" s="64"/>
      <c r="B14" s="64"/>
      <c r="C14" s="12" t="s">
        <v>19</v>
      </c>
      <c r="D14" s="991" t="str">
        <f>IF($J$8=Φύλλο1!$A$2,Φύλλο1!A5,IF('Water-Step 1'!J8=Φύλλο1!$A$10,Φύλλο1!A13,Φύλλο1!A20))</f>
        <v xml:space="preserve">¿Se desarrolla el proyecto a lo largo de la ribera de un río? </v>
      </c>
      <c r="E14" s="991"/>
      <c r="F14" s="991"/>
      <c r="G14" s="991"/>
      <c r="H14" s="991"/>
      <c r="I14" s="991"/>
      <c r="J14" s="35" t="str">
        <f>IF($J$8=Φύλλο1!$A$2,Φύλλο1!B5,IF($J$8=Φύλλο1!$A$10,Φύλλο1!B13,Φύλλο1!B20))</f>
        <v xml:space="preserve">Durante tormentas fuertes, los ríos y arroyos podrían desbordarse cubriendo zonas ribereñas de poca elevación. Además, un elevado caudal fluvial puede provocar el colapso de las riberas de los ríos y causar graves daños a las urbanizaciones e infraestructuras ribereñas.  </v>
      </c>
      <c r="K14" s="38">
        <v>0</v>
      </c>
      <c r="L14" s="37"/>
      <c r="M14" s="37"/>
      <c r="N14" s="38">
        <v>3</v>
      </c>
      <c r="O14" s="993"/>
      <c r="P14" s="993"/>
      <c r="Q14" s="993"/>
    </row>
    <row r="15" spans="1:17" s="65" customFormat="1" ht="52.5" customHeight="1" x14ac:dyDescent="0.25">
      <c r="A15" s="64"/>
      <c r="B15" s="64"/>
      <c r="C15" s="12" t="s">
        <v>20</v>
      </c>
      <c r="D15" s="991" t="str">
        <f>IF($J$8=Φύλλο1!$A$2,Φύλλο1!A6,IF('Water-Step 1'!J8=Φύλλο1!$A$10,Φύλλο1!A14,Φύλλο1!A21))</f>
        <v xml:space="preserve">¿Ha sufrido la zona inundaciones importantes en los últimos tiempos?  </v>
      </c>
      <c r="E15" s="991"/>
      <c r="F15" s="991"/>
      <c r="G15" s="991"/>
      <c r="H15" s="991"/>
      <c r="I15" s="991"/>
      <c r="J15" s="35" t="str">
        <f>IF($J$8=Φύλλο1!$A$2,Φύλλο1!B6,IF($J$8=Φύλλο1!$A$10,Φύλλο1!B14,Φύλλο1!B21))</f>
        <v>Responda «Sí» cuando se haya producido una inundación importante en los últimos 50 años y «No» si no hay memoria reciente de grandes inundaciones en la región.</v>
      </c>
      <c r="K15" s="38">
        <v>0</v>
      </c>
      <c r="L15" s="37"/>
      <c r="M15" s="37"/>
      <c r="N15" s="38">
        <v>3</v>
      </c>
      <c r="O15" s="993"/>
      <c r="P15" s="993"/>
      <c r="Q15" s="993"/>
    </row>
    <row r="16" spans="1:17" s="65" customFormat="1" ht="52.5" customHeight="1" thickBot="1" x14ac:dyDescent="0.3">
      <c r="A16" s="64"/>
      <c r="B16" s="64"/>
      <c r="C16" s="12" t="s">
        <v>21</v>
      </c>
      <c r="D16" s="995" t="str">
        <f>IF($J$8=Φύλλο1!$A$2,Φύλλο1!A7,IF('Water-Step 1'!J8=Φύλλο1!$A$10,Φύλλο1!A15,Φύλλο1!A22))</f>
        <v>¿Se encuentra alguna de las rutas de acceso del proyecto dentro de una planicie aluvial?</v>
      </c>
      <c r="E16" s="995"/>
      <c r="F16" s="995"/>
      <c r="G16" s="995"/>
      <c r="H16" s="995"/>
      <c r="I16" s="995"/>
      <c r="J16" s="286" t="str">
        <f>IF($J$8=Φύλλο1!$A$2,Φύλλο1!B7,IF($J$8=Φύλλο1!$A$10,Φύλλο1!B15,Φύλλο1!B22))</f>
        <v xml:space="preserve">Aun cuando las instalaciones se mantengan intactas, las inundaciones pueden obstaculizar el acceso, lo que incidiría en las cadenas de suministro o en el transporte de personas hacia/desde el proyecto. </v>
      </c>
      <c r="K16" s="287">
        <v>0</v>
      </c>
      <c r="L16" s="287">
        <v>1</v>
      </c>
      <c r="M16" s="287">
        <v>2</v>
      </c>
      <c r="N16" s="287">
        <v>3</v>
      </c>
      <c r="O16" s="994"/>
      <c r="P16" s="994"/>
      <c r="Q16" s="994"/>
    </row>
    <row r="17" spans="1:18" ht="13.5" customHeight="1" thickTop="1" x14ac:dyDescent="0.25">
      <c r="A17" s="64"/>
      <c r="B17" s="64"/>
      <c r="C17" s="16"/>
      <c r="D17" s="992" t="s">
        <v>22</v>
      </c>
      <c r="E17" s="992"/>
      <c r="F17" s="992"/>
      <c r="G17" s="992"/>
      <c r="H17" s="992"/>
      <c r="I17" s="992"/>
      <c r="J17" s="39"/>
      <c r="K17" s="20"/>
      <c r="L17" s="8"/>
      <c r="M17" s="8"/>
      <c r="N17" s="20"/>
      <c r="O17" s="66"/>
    </row>
    <row r="18" spans="1:18" ht="18" customHeight="1" x14ac:dyDescent="0.25">
      <c r="A18" s="64"/>
      <c r="B18" s="64"/>
      <c r="C18" s="16"/>
      <c r="D18" s="992" t="s">
        <v>23</v>
      </c>
      <c r="E18" s="992"/>
      <c r="F18" s="992"/>
      <c r="G18" s="992"/>
      <c r="H18" s="992"/>
      <c r="I18" s="992"/>
      <c r="J18" s="39"/>
      <c r="K18" s="20"/>
      <c r="L18" s="8"/>
      <c r="M18" s="8"/>
      <c r="N18" s="20"/>
    </row>
    <row r="19" spans="1:18" ht="32.1" customHeight="1" x14ac:dyDescent="0.25">
      <c r="A19" s="64"/>
      <c r="B19" s="64"/>
      <c r="C19" s="67"/>
      <c r="M19" s="996" t="s">
        <v>24</v>
      </c>
      <c r="N19" s="996"/>
      <c r="O19" s="968" t="e">
        <f>AVERAGE(O13:Q16)</f>
        <v>#DIV/0!</v>
      </c>
      <c r="P19" s="968"/>
      <c r="Q19" s="968"/>
      <c r="R19" s="68"/>
    </row>
    <row r="20" spans="1:18" ht="7.5" customHeight="1" x14ac:dyDescent="0.25">
      <c r="A20" s="69"/>
      <c r="B20" s="69"/>
      <c r="K20" s="70"/>
      <c r="L20" s="70"/>
      <c r="M20" s="70"/>
      <c r="N20" s="70"/>
      <c r="O20" s="536"/>
    </row>
    <row r="21" spans="1:18" ht="30.95" customHeight="1" x14ac:dyDescent="0.25">
      <c r="D21" s="979"/>
      <c r="E21" s="979"/>
      <c r="F21" s="979"/>
      <c r="G21" s="979"/>
      <c r="H21" s="979"/>
      <c r="M21" s="966" t="s">
        <v>25</v>
      </c>
      <c r="N21" s="966"/>
      <c r="O21" s="969" t="e">
        <f>IF(O19&lt;=1,"Bajo",IF(O19&lt;=2,"Medio","Alto"))</f>
        <v>#DIV/0!</v>
      </c>
      <c r="P21" s="969"/>
      <c r="Q21" s="969"/>
    </row>
    <row r="22" spans="1:18" ht="24" customHeight="1" x14ac:dyDescent="0.25">
      <c r="D22" s="71"/>
      <c r="E22" s="71"/>
      <c r="F22" s="71"/>
      <c r="G22" s="71"/>
      <c r="H22" s="71"/>
      <c r="M22" s="279"/>
      <c r="N22" s="279"/>
      <c r="O22" s="279"/>
      <c r="P22" s="99"/>
      <c r="Q22" s="99"/>
    </row>
    <row r="23" spans="1:18" ht="18" customHeight="1" x14ac:dyDescent="0.25">
      <c r="B23" s="74"/>
      <c r="D23" s="51" t="s">
        <v>26</v>
      </c>
      <c r="E23" s="75"/>
      <c r="F23" s="75"/>
      <c r="G23" s="76"/>
      <c r="H23" s="76"/>
      <c r="I23" s="76"/>
      <c r="J23" s="76"/>
      <c r="L23" s="72"/>
      <c r="M23" s="72"/>
      <c r="N23" s="72"/>
      <c r="O23" s="987" t="s">
        <v>7</v>
      </c>
      <c r="P23" s="987"/>
      <c r="Q23" s="987"/>
    </row>
    <row r="24" spans="1:18" ht="21.95" customHeight="1" x14ac:dyDescent="0.25">
      <c r="A24" s="78"/>
      <c r="B24" s="79"/>
      <c r="C24" s="8"/>
      <c r="D24" s="971" t="s">
        <v>8</v>
      </c>
      <c r="E24" s="971"/>
      <c r="F24" s="971"/>
      <c r="G24" s="971"/>
      <c r="H24" s="971"/>
      <c r="I24" s="972"/>
      <c r="J24" s="973" t="s">
        <v>9</v>
      </c>
      <c r="K24" s="1" t="s">
        <v>10</v>
      </c>
      <c r="L24" s="2" t="s">
        <v>11</v>
      </c>
      <c r="M24" s="2" t="s">
        <v>12</v>
      </c>
      <c r="N24" s="3" t="s">
        <v>13</v>
      </c>
      <c r="O24" s="998" t="s">
        <v>766</v>
      </c>
      <c r="P24" s="999"/>
      <c r="Q24" s="999"/>
    </row>
    <row r="25" spans="1:18" ht="23.45" customHeight="1" x14ac:dyDescent="0.25">
      <c r="A25" s="78"/>
      <c r="B25" s="79"/>
      <c r="C25" s="8"/>
      <c r="D25" s="971"/>
      <c r="E25" s="971"/>
      <c r="F25" s="971"/>
      <c r="G25" s="971"/>
      <c r="H25" s="971"/>
      <c r="I25" s="972"/>
      <c r="J25" s="973"/>
      <c r="K25" s="4" t="s">
        <v>14</v>
      </c>
      <c r="L25" s="5" t="s">
        <v>15</v>
      </c>
      <c r="M25" s="6" t="s">
        <v>16</v>
      </c>
      <c r="N25" s="7" t="s">
        <v>17</v>
      </c>
      <c r="O25" s="998"/>
      <c r="P25" s="999"/>
      <c r="Q25" s="999"/>
    </row>
    <row r="26" spans="1:18" ht="77.099999999999994" customHeight="1" x14ac:dyDescent="0.25">
      <c r="A26" s="78"/>
      <c r="B26" s="79"/>
      <c r="C26" s="16" t="s">
        <v>27</v>
      </c>
      <c r="D26" s="989" t="s">
        <v>28</v>
      </c>
      <c r="E26" s="989"/>
      <c r="F26" s="989"/>
      <c r="G26" s="989"/>
      <c r="H26" s="989"/>
      <c r="I26" s="989"/>
      <c r="J26" s="291" t="s">
        <v>29</v>
      </c>
      <c r="K26" s="292">
        <v>0</v>
      </c>
      <c r="L26" s="292">
        <v>1</v>
      </c>
      <c r="M26" s="292">
        <v>2</v>
      </c>
      <c r="N26" s="292">
        <v>3</v>
      </c>
      <c r="O26" s="988"/>
      <c r="P26" s="988"/>
      <c r="Q26" s="988"/>
    </row>
    <row r="27" spans="1:18" ht="67.5" customHeight="1" x14ac:dyDescent="0.25">
      <c r="A27" s="78"/>
      <c r="B27" s="79"/>
      <c r="C27" s="16" t="s">
        <v>30</v>
      </c>
      <c r="D27" s="1000" t="s">
        <v>31</v>
      </c>
      <c r="E27" s="1000"/>
      <c r="F27" s="1000"/>
      <c r="G27" s="1000"/>
      <c r="H27" s="1000"/>
      <c r="I27" s="1000"/>
      <c r="J27" s="291" t="s">
        <v>32</v>
      </c>
      <c r="K27" s="292">
        <v>0</v>
      </c>
      <c r="L27" s="292">
        <v>1</v>
      </c>
      <c r="M27" s="292">
        <v>2</v>
      </c>
      <c r="N27" s="292">
        <v>3</v>
      </c>
      <c r="O27" s="988"/>
      <c r="P27" s="988"/>
      <c r="Q27" s="988"/>
    </row>
    <row r="28" spans="1:18" ht="64.5" customHeight="1" thickBot="1" x14ac:dyDescent="0.3">
      <c r="A28" s="80"/>
      <c r="B28" s="81"/>
      <c r="C28" s="16" t="s">
        <v>33</v>
      </c>
      <c r="D28" s="990" t="s">
        <v>34</v>
      </c>
      <c r="E28" s="990"/>
      <c r="F28" s="990"/>
      <c r="G28" s="990"/>
      <c r="H28" s="990"/>
      <c r="I28" s="990"/>
      <c r="J28" s="289" t="s">
        <v>35</v>
      </c>
      <c r="K28" s="290">
        <v>0</v>
      </c>
      <c r="L28" s="290">
        <v>1</v>
      </c>
      <c r="M28" s="290">
        <v>2</v>
      </c>
      <c r="N28" s="290">
        <v>3</v>
      </c>
      <c r="O28" s="988"/>
      <c r="P28" s="988"/>
      <c r="Q28" s="988"/>
    </row>
    <row r="29" spans="1:18" ht="13.5" customHeight="1" thickTop="1" x14ac:dyDescent="0.25">
      <c r="A29" s="80"/>
      <c r="B29" s="81"/>
      <c r="D29" s="82"/>
      <c r="E29" s="82"/>
      <c r="F29" s="82"/>
      <c r="G29" s="82"/>
      <c r="H29" s="82"/>
      <c r="I29" s="82"/>
      <c r="J29" s="83"/>
      <c r="K29" s="83"/>
      <c r="L29" s="83"/>
      <c r="M29" s="83"/>
      <c r="N29" s="83"/>
      <c r="O29" s="84"/>
    </row>
    <row r="30" spans="1:18" ht="30.95" customHeight="1" x14ac:dyDescent="0.25">
      <c r="A30" s="80"/>
      <c r="B30" s="81"/>
      <c r="D30" s="82"/>
      <c r="E30" s="82"/>
      <c r="F30" s="82"/>
      <c r="G30" s="82"/>
      <c r="H30" s="82"/>
      <c r="I30" s="82"/>
      <c r="J30" s="83"/>
      <c r="M30" s="966" t="s">
        <v>36</v>
      </c>
      <c r="N30" s="966"/>
      <c r="O30" s="968">
        <f>MAX(O26:Q28)</f>
        <v>0</v>
      </c>
      <c r="P30" s="968"/>
      <c r="Q30" s="968"/>
      <c r="R30" s="68"/>
    </row>
    <row r="31" spans="1:18" ht="15" customHeight="1" x14ac:dyDescent="0.25">
      <c r="A31" s="80"/>
      <c r="B31" s="81"/>
      <c r="L31" s="72"/>
      <c r="M31" s="72"/>
      <c r="N31" s="72"/>
      <c r="O31" s="24"/>
      <c r="P31" s="73"/>
      <c r="Q31" s="165"/>
    </row>
    <row r="32" spans="1:18" ht="27.95" customHeight="1" x14ac:dyDescent="0.25">
      <c r="A32" s="86"/>
      <c r="B32" s="86"/>
      <c r="J32" s="87"/>
      <c r="M32" s="966" t="s">
        <v>37</v>
      </c>
      <c r="N32" s="966"/>
      <c r="O32" s="969" t="str">
        <f>IF(O30&lt;=1,"Bajo",IF(O30&lt;=2,"Medio","Alto"))</f>
        <v>Bajo</v>
      </c>
      <c r="P32" s="969"/>
      <c r="Q32" s="969"/>
    </row>
    <row r="33" spans="1:18" ht="27.95" customHeight="1" x14ac:dyDescent="0.25">
      <c r="A33" s="86"/>
      <c r="B33" s="86"/>
      <c r="J33" s="87"/>
      <c r="M33" s="278"/>
      <c r="N33" s="278"/>
      <c r="O33" s="24"/>
      <c r="P33" s="24"/>
      <c r="Q33" s="24"/>
    </row>
    <row r="34" spans="1:18" ht="27.95" customHeight="1" x14ac:dyDescent="0.25">
      <c r="A34" s="86"/>
      <c r="B34" s="86"/>
      <c r="J34" s="87"/>
      <c r="M34" s="278"/>
      <c r="N34" s="278"/>
      <c r="O34" s="24"/>
      <c r="P34" s="24"/>
      <c r="Q34" s="24"/>
    </row>
    <row r="35" spans="1:18" ht="27.95" customHeight="1" x14ac:dyDescent="0.25">
      <c r="A35" s="86"/>
      <c r="B35" s="86"/>
      <c r="D35" s="1003" t="s">
        <v>38</v>
      </c>
      <c r="E35" s="1003"/>
      <c r="F35" s="1003"/>
      <c r="G35" s="1003"/>
      <c r="H35" s="1003"/>
      <c r="I35" s="1003"/>
      <c r="J35" s="55" t="s">
        <v>17</v>
      </c>
      <c r="K35" s="1012" t="s">
        <v>39</v>
      </c>
      <c r="L35" s="1013"/>
      <c r="M35" s="1013"/>
      <c r="N35" s="1013"/>
      <c r="O35" s="24"/>
      <c r="P35" s="24"/>
      <c r="Q35" s="24"/>
    </row>
    <row r="36" spans="1:18" ht="19.5" customHeight="1" x14ac:dyDescent="0.25">
      <c r="A36" s="86"/>
      <c r="B36" s="86"/>
      <c r="J36" s="87"/>
      <c r="M36" s="278"/>
      <c r="N36" s="278"/>
      <c r="O36" s="278"/>
      <c r="P36" s="24"/>
      <c r="Q36" s="24"/>
    </row>
    <row r="37" spans="1:18" ht="18.600000000000001" customHeight="1" x14ac:dyDescent="0.25">
      <c r="A37" s="86"/>
      <c r="B37" s="86"/>
      <c r="D37" s="51" t="s">
        <v>40</v>
      </c>
      <c r="J37" s="87"/>
      <c r="M37" s="278"/>
      <c r="N37" s="278"/>
      <c r="O37" s="987" t="s">
        <v>7</v>
      </c>
      <c r="P37" s="987"/>
      <c r="Q37" s="987"/>
    </row>
    <row r="38" spans="1:18" ht="27.95" customHeight="1" x14ac:dyDescent="0.25">
      <c r="A38" s="86"/>
      <c r="B38" s="86"/>
      <c r="C38" s="8"/>
      <c r="D38" s="971" t="s">
        <v>8</v>
      </c>
      <c r="E38" s="971"/>
      <c r="F38" s="971"/>
      <c r="G38" s="971"/>
      <c r="H38" s="971"/>
      <c r="I38" s="972"/>
      <c r="J38" s="973" t="s">
        <v>9</v>
      </c>
      <c r="K38" s="1" t="s">
        <v>10</v>
      </c>
      <c r="L38" s="2" t="s">
        <v>11</v>
      </c>
      <c r="M38" s="2" t="s">
        <v>12</v>
      </c>
      <c r="N38" s="3" t="s">
        <v>13</v>
      </c>
      <c r="O38" s="998" t="s">
        <v>766</v>
      </c>
      <c r="P38" s="999"/>
      <c r="Q38" s="999"/>
    </row>
    <row r="39" spans="1:18" ht="27.95" customHeight="1" x14ac:dyDescent="0.25">
      <c r="A39" s="86"/>
      <c r="B39" s="86"/>
      <c r="C39" s="8"/>
      <c r="D39" s="971"/>
      <c r="E39" s="971"/>
      <c r="F39" s="971"/>
      <c r="G39" s="971"/>
      <c r="H39" s="971"/>
      <c r="I39" s="972"/>
      <c r="J39" s="973"/>
      <c r="K39" s="4" t="s">
        <v>14</v>
      </c>
      <c r="L39" s="5" t="s">
        <v>15</v>
      </c>
      <c r="M39" s="6" t="s">
        <v>16</v>
      </c>
      <c r="N39" s="7" t="s">
        <v>17</v>
      </c>
      <c r="O39" s="998"/>
      <c r="P39" s="999"/>
      <c r="Q39" s="999"/>
    </row>
    <row r="40" spans="1:18" ht="47.25" customHeight="1" x14ac:dyDescent="0.25">
      <c r="A40" s="86"/>
      <c r="B40" s="86"/>
      <c r="C40" s="16" t="s">
        <v>41</v>
      </c>
      <c r="D40" s="1014" t="s">
        <v>42</v>
      </c>
      <c r="E40" s="1014"/>
      <c r="F40" s="1014"/>
      <c r="G40" s="1014"/>
      <c r="H40" s="1014"/>
      <c r="I40" s="1014"/>
      <c r="J40" s="291" t="s">
        <v>43</v>
      </c>
      <c r="K40" s="292">
        <v>0</v>
      </c>
      <c r="L40" s="294"/>
      <c r="M40" s="294"/>
      <c r="N40" s="292">
        <v>3</v>
      </c>
      <c r="O40" s="988"/>
      <c r="P40" s="988"/>
      <c r="Q40" s="988"/>
    </row>
    <row r="41" spans="1:18" ht="112.5" customHeight="1" x14ac:dyDescent="0.25">
      <c r="A41" s="86"/>
      <c r="B41" s="86"/>
      <c r="C41" s="16" t="s">
        <v>44</v>
      </c>
      <c r="D41" s="1006" t="s">
        <v>45</v>
      </c>
      <c r="E41" s="1006"/>
      <c r="F41" s="1006"/>
      <c r="G41" s="1006"/>
      <c r="H41" s="1006"/>
      <c r="I41" s="1006"/>
      <c r="J41" s="291" t="s">
        <v>46</v>
      </c>
      <c r="K41" s="292">
        <v>0</v>
      </c>
      <c r="L41" s="292">
        <v>1</v>
      </c>
      <c r="M41" s="292">
        <v>2</v>
      </c>
      <c r="N41" s="292">
        <v>3</v>
      </c>
      <c r="O41" s="988"/>
      <c r="P41" s="988"/>
      <c r="Q41" s="988"/>
    </row>
    <row r="42" spans="1:18" ht="81" customHeight="1" x14ac:dyDescent="0.25">
      <c r="A42" s="86"/>
      <c r="B42" s="86"/>
      <c r="C42" s="16" t="s">
        <v>47</v>
      </c>
      <c r="D42" s="1006" t="s">
        <v>48</v>
      </c>
      <c r="E42" s="1006"/>
      <c r="F42" s="1006"/>
      <c r="G42" s="1006"/>
      <c r="H42" s="1006"/>
      <c r="I42" s="1006"/>
      <c r="J42" s="291" t="s">
        <v>49</v>
      </c>
      <c r="K42" s="292">
        <v>0</v>
      </c>
      <c r="L42" s="294"/>
      <c r="M42" s="294"/>
      <c r="N42" s="292">
        <v>3</v>
      </c>
      <c r="O42" s="988"/>
      <c r="P42" s="988"/>
      <c r="Q42" s="988"/>
    </row>
    <row r="43" spans="1:18" ht="78" customHeight="1" thickBot="1" x14ac:dyDescent="0.3">
      <c r="A43" s="86"/>
      <c r="B43" s="86"/>
      <c r="C43" s="16" t="s">
        <v>50</v>
      </c>
      <c r="D43" s="1007" t="s">
        <v>51</v>
      </c>
      <c r="E43" s="1007"/>
      <c r="F43" s="1007"/>
      <c r="G43" s="1007"/>
      <c r="H43" s="1007"/>
      <c r="I43" s="1007"/>
      <c r="J43" s="289" t="s">
        <v>52</v>
      </c>
      <c r="K43" s="290">
        <v>0</v>
      </c>
      <c r="L43" s="295"/>
      <c r="M43" s="295"/>
      <c r="N43" s="290">
        <v>3</v>
      </c>
      <c r="O43" s="1008"/>
      <c r="P43" s="1008"/>
      <c r="Q43" s="1008"/>
    </row>
    <row r="44" spans="1:18" ht="15.95" customHeight="1" thickTop="1" x14ac:dyDescent="0.25">
      <c r="A44" s="86"/>
      <c r="B44" s="86"/>
      <c r="D44" s="293"/>
      <c r="J44" s="87"/>
      <c r="M44" s="278"/>
      <c r="N44" s="278"/>
      <c r="O44" s="278"/>
      <c r="P44" s="24"/>
      <c r="Q44" s="24"/>
    </row>
    <row r="45" spans="1:18" ht="15.95" customHeight="1" x14ac:dyDescent="0.25">
      <c r="A45" s="86"/>
      <c r="B45" s="86"/>
      <c r="D45" s="293"/>
      <c r="J45" s="87"/>
      <c r="M45" s="278"/>
      <c r="N45" s="278"/>
      <c r="O45" s="278"/>
      <c r="P45" s="24"/>
      <c r="Q45" s="24"/>
    </row>
    <row r="46" spans="1:18" ht="27.6" customHeight="1" x14ac:dyDescent="0.25">
      <c r="A46" s="86"/>
      <c r="B46" s="86"/>
      <c r="J46" s="87"/>
      <c r="K46" s="72"/>
      <c r="M46" s="966" t="s">
        <v>53</v>
      </c>
      <c r="N46" s="966"/>
      <c r="O46" s="968">
        <f>IF(J35="NO",0,MAX(O40:Q43))</f>
        <v>0</v>
      </c>
      <c r="P46" s="968"/>
      <c r="Q46" s="968"/>
      <c r="R46" s="68"/>
    </row>
    <row r="47" spans="1:18" ht="10.5" customHeight="1" x14ac:dyDescent="0.25">
      <c r="A47" s="86"/>
      <c r="B47" s="86"/>
      <c r="J47" s="87"/>
      <c r="K47" s="72"/>
      <c r="L47" s="72"/>
      <c r="M47" s="72"/>
      <c r="N47" s="72"/>
      <c r="O47" s="24"/>
      <c r="P47" s="73"/>
    </row>
    <row r="48" spans="1:18" ht="30.6" customHeight="1" x14ac:dyDescent="0.25">
      <c r="A48" s="86"/>
      <c r="B48" s="86"/>
      <c r="J48" s="87"/>
      <c r="K48" s="72"/>
      <c r="M48" s="966" t="s">
        <v>54</v>
      </c>
      <c r="N48" s="966"/>
      <c r="O48" s="969" t="str">
        <f>IF(O46&lt;=1,"Bajo",IF(O46&lt;=2,"Medio","Alto"))</f>
        <v>Bajo</v>
      </c>
      <c r="P48" s="969"/>
      <c r="Q48" s="969"/>
    </row>
    <row r="49" spans="1:24" ht="17.45" customHeight="1" x14ac:dyDescent="0.25">
      <c r="A49" s="86"/>
      <c r="B49" s="86"/>
      <c r="D49" s="71"/>
      <c r="E49" s="71"/>
      <c r="F49" s="71"/>
      <c r="G49" s="71"/>
      <c r="H49" s="71"/>
      <c r="K49" s="87"/>
      <c r="L49" s="87"/>
      <c r="M49" s="87"/>
      <c r="N49" s="87"/>
      <c r="O49" s="77"/>
      <c r="P49" s="73"/>
    </row>
    <row r="50" spans="1:24" ht="24.95" customHeight="1" x14ac:dyDescent="0.25">
      <c r="A50" s="86"/>
      <c r="B50" s="86"/>
      <c r="C50" s="88"/>
      <c r="D50" s="982" t="s">
        <v>55</v>
      </c>
      <c r="E50" s="982"/>
      <c r="F50" s="982"/>
      <c r="G50" s="982"/>
      <c r="H50" s="982"/>
      <c r="I50" s="982"/>
      <c r="J50" s="982"/>
      <c r="K50" s="982"/>
      <c r="L50" s="982"/>
      <c r="M50" s="982"/>
      <c r="N50" s="982"/>
      <c r="O50" s="982"/>
      <c r="P50" s="982"/>
      <c r="Q50" s="982"/>
      <c r="X50" s="40" t="s">
        <v>56</v>
      </c>
    </row>
    <row r="51" spans="1:24" ht="20.45" customHeight="1" x14ac:dyDescent="0.25">
      <c r="C51" s="89"/>
      <c r="D51" s="983" t="s">
        <v>751</v>
      </c>
      <c r="E51" s="983"/>
      <c r="F51" s="983"/>
      <c r="G51" s="983"/>
      <c r="H51" s="983"/>
      <c r="I51" s="983"/>
      <c r="J51" s="983"/>
      <c r="K51" s="983"/>
      <c r="L51" s="983"/>
      <c r="M51" s="983"/>
      <c r="N51" s="983"/>
      <c r="O51" s="983"/>
      <c r="P51" s="983"/>
      <c r="Q51" s="983"/>
      <c r="R51" s="120"/>
      <c r="S51" s="120"/>
    </row>
    <row r="52" spans="1:24" ht="54" customHeight="1" x14ac:dyDescent="0.25">
      <c r="C52" s="89"/>
      <c r="D52" s="983"/>
      <c r="E52" s="983"/>
      <c r="F52" s="983"/>
      <c r="G52" s="983"/>
      <c r="H52" s="983"/>
      <c r="I52" s="983"/>
      <c r="J52" s="983"/>
      <c r="K52" s="983"/>
      <c r="L52" s="983"/>
      <c r="M52" s="983"/>
      <c r="N52" s="983"/>
      <c r="O52" s="983"/>
      <c r="P52" s="983"/>
      <c r="Q52" s="983"/>
      <c r="R52" s="71"/>
      <c r="S52" s="71"/>
    </row>
    <row r="53" spans="1:24" ht="36" customHeight="1" x14ac:dyDescent="0.25">
      <c r="C53" s="89"/>
      <c r="D53" s="978" t="s">
        <v>57</v>
      </c>
      <c r="E53" s="978"/>
      <c r="F53" s="978"/>
      <c r="G53" s="978"/>
      <c r="H53" s="978"/>
      <c r="I53" s="978"/>
      <c r="J53" s="978"/>
      <c r="K53" s="978"/>
      <c r="L53" s="978"/>
      <c r="M53" s="978"/>
      <c r="N53" s="978"/>
      <c r="O53" s="978"/>
      <c r="P53" s="71"/>
      <c r="Q53" s="934" t="s">
        <v>774</v>
      </c>
      <c r="R53" s="308"/>
      <c r="S53" s="308"/>
    </row>
    <row r="54" spans="1:24" ht="20.45" customHeight="1" thickBot="1" x14ac:dyDescent="0.3">
      <c r="C54" s="8"/>
      <c r="D54" s="971" t="s">
        <v>8</v>
      </c>
      <c r="E54" s="971"/>
      <c r="F54" s="971"/>
      <c r="G54" s="971"/>
      <c r="H54" s="971"/>
      <c r="I54" s="972"/>
      <c r="J54" s="973" t="s">
        <v>9</v>
      </c>
      <c r="K54" s="975" t="s">
        <v>58</v>
      </c>
      <c r="L54" s="976"/>
      <c r="M54" s="977"/>
      <c r="N54" s="975" t="s">
        <v>59</v>
      </c>
      <c r="O54" s="976"/>
      <c r="P54" s="977"/>
      <c r="Q54" s="984" t="s">
        <v>60</v>
      </c>
    </row>
    <row r="55" spans="1:24" ht="20.100000000000001" customHeight="1" x14ac:dyDescent="0.25">
      <c r="C55" s="8"/>
      <c r="D55" s="1010"/>
      <c r="E55" s="1010"/>
      <c r="F55" s="1010"/>
      <c r="G55" s="1010"/>
      <c r="H55" s="1010"/>
      <c r="I55" s="1011"/>
      <c r="J55" s="974"/>
      <c r="K55" s="302" t="s">
        <v>61</v>
      </c>
      <c r="L55" s="302" t="s">
        <v>62</v>
      </c>
      <c r="M55" s="302" t="s">
        <v>63</v>
      </c>
      <c r="N55" s="302" t="s">
        <v>61</v>
      </c>
      <c r="O55" s="302" t="s">
        <v>62</v>
      </c>
      <c r="P55" s="303" t="s">
        <v>63</v>
      </c>
      <c r="Q55" s="985"/>
    </row>
    <row r="56" spans="1:24" ht="49.5" customHeight="1" x14ac:dyDescent="0.25">
      <c r="C56" s="16" t="s">
        <v>64</v>
      </c>
      <c r="D56" s="1009" t="s">
        <v>65</v>
      </c>
      <c r="E56" s="1009"/>
      <c r="F56" s="1009"/>
      <c r="G56" s="1009"/>
      <c r="H56" s="1009"/>
      <c r="I56" s="1009"/>
      <c r="J56" s="296" t="s">
        <v>66</v>
      </c>
      <c r="K56" s="297">
        <v>1</v>
      </c>
      <c r="L56" s="292">
        <v>0.9</v>
      </c>
      <c r="M56" s="298">
        <v>0.8</v>
      </c>
      <c r="N56" s="297">
        <v>1.2</v>
      </c>
      <c r="O56" s="297">
        <v>1.3</v>
      </c>
      <c r="P56" s="297">
        <v>1.5</v>
      </c>
      <c r="Q56" s="935">
        <v>1.3</v>
      </c>
    </row>
    <row r="57" spans="1:24" ht="54" customHeight="1" x14ac:dyDescent="0.25">
      <c r="C57" s="16" t="s">
        <v>67</v>
      </c>
      <c r="D57" s="1009" t="s">
        <v>68</v>
      </c>
      <c r="E57" s="1009"/>
      <c r="F57" s="1009"/>
      <c r="G57" s="1009"/>
      <c r="H57" s="1009"/>
      <c r="I57" s="1009"/>
      <c r="J57" s="296" t="s">
        <v>69</v>
      </c>
      <c r="K57" s="297">
        <v>1</v>
      </c>
      <c r="L57" s="292">
        <v>0.9</v>
      </c>
      <c r="M57" s="298">
        <v>0.8</v>
      </c>
      <c r="N57" s="297">
        <v>1.2</v>
      </c>
      <c r="O57" s="297">
        <v>1.3</v>
      </c>
      <c r="P57" s="297">
        <v>1.5</v>
      </c>
      <c r="Q57" s="935">
        <v>0.9</v>
      </c>
      <c r="R57" s="90"/>
    </row>
    <row r="58" spans="1:24" ht="22.5" customHeight="1" x14ac:dyDescent="0.25">
      <c r="C58" s="16"/>
      <c r="D58" s="309"/>
      <c r="E58" s="309"/>
      <c r="F58" s="309"/>
      <c r="G58" s="309"/>
      <c r="H58" s="309"/>
      <c r="I58" s="309"/>
      <c r="J58" s="310"/>
      <c r="K58" s="311"/>
      <c r="L58" s="20"/>
      <c r="M58" s="20"/>
      <c r="N58" s="311"/>
      <c r="O58" s="311"/>
      <c r="P58" s="311"/>
      <c r="Q58" s="93"/>
      <c r="R58" s="90"/>
    </row>
    <row r="59" spans="1:24" ht="27" customHeight="1" x14ac:dyDescent="0.25">
      <c r="C59" s="16"/>
      <c r="D59" s="309"/>
      <c r="E59" s="309"/>
      <c r="F59" s="309"/>
      <c r="G59" s="309"/>
      <c r="H59" s="309"/>
      <c r="I59" s="309"/>
      <c r="J59" s="310"/>
      <c r="K59" s="311"/>
      <c r="L59" s="20"/>
      <c r="M59" s="966" t="s">
        <v>70</v>
      </c>
      <c r="N59" s="966"/>
      <c r="O59" s="968" t="e">
        <f>IF(MAX(Q56:Q57) *$O$19&gt;3,3,MAX(Q56:Q57) *$O$19)</f>
        <v>#DIV/0!</v>
      </c>
      <c r="P59" s="968"/>
      <c r="Q59" s="968"/>
      <c r="R59" s="90"/>
    </row>
    <row r="60" spans="1:24" ht="14.45" customHeight="1" x14ac:dyDescent="0.25">
      <c r="C60" s="16"/>
      <c r="D60" s="309"/>
      <c r="E60" s="309"/>
      <c r="F60" s="309"/>
      <c r="G60" s="309"/>
      <c r="H60" s="309"/>
      <c r="I60" s="309"/>
      <c r="J60" s="310"/>
      <c r="K60" s="311"/>
      <c r="L60" s="20"/>
      <c r="M60" s="20"/>
      <c r="N60" s="311"/>
      <c r="O60" s="311"/>
      <c r="P60" s="311"/>
      <c r="Q60" s="93"/>
      <c r="R60" s="90"/>
    </row>
    <row r="61" spans="1:24" ht="25.5" customHeight="1" x14ac:dyDescent="0.25">
      <c r="C61" s="16"/>
      <c r="D61" s="309"/>
      <c r="E61" s="309"/>
      <c r="F61" s="309"/>
      <c r="G61" s="309"/>
      <c r="H61" s="309"/>
      <c r="I61" s="309"/>
      <c r="J61" s="310"/>
      <c r="K61" s="311"/>
      <c r="L61" s="20"/>
      <c r="M61" s="966" t="s">
        <v>71</v>
      </c>
      <c r="N61" s="966"/>
      <c r="O61" s="969" t="e">
        <f>IF(O59&lt;=1,"Bajo",IF(O59&lt;=2,"Medio","Alto"))</f>
        <v>#DIV/0!</v>
      </c>
      <c r="P61" s="969"/>
      <c r="Q61" s="969"/>
      <c r="R61" s="90"/>
    </row>
    <row r="62" spans="1:24" ht="22.5" customHeight="1" x14ac:dyDescent="0.25">
      <c r="C62" s="16"/>
      <c r="D62" s="309"/>
      <c r="E62" s="309"/>
      <c r="F62" s="309"/>
      <c r="G62" s="309"/>
      <c r="H62" s="309"/>
      <c r="I62" s="309"/>
      <c r="J62" s="310"/>
      <c r="K62" s="311"/>
      <c r="L62" s="20"/>
      <c r="M62" s="278"/>
      <c r="N62" s="278"/>
      <c r="O62" s="278"/>
      <c r="P62" s="24"/>
      <c r="Q62" s="24"/>
      <c r="R62" s="90"/>
    </row>
    <row r="63" spans="1:24" ht="40.5" customHeight="1" x14ac:dyDescent="0.25">
      <c r="C63" s="16"/>
      <c r="D63" s="978" t="s">
        <v>72</v>
      </c>
      <c r="E63" s="978"/>
      <c r="F63" s="978"/>
      <c r="G63" s="978"/>
      <c r="H63" s="978"/>
      <c r="I63" s="978"/>
      <c r="J63" s="978"/>
      <c r="K63" s="978"/>
      <c r="L63" s="978"/>
      <c r="M63" s="978"/>
      <c r="N63" s="978"/>
      <c r="O63" s="978"/>
      <c r="P63" s="24"/>
      <c r="Q63" s="934" t="s">
        <v>774</v>
      </c>
      <c r="R63" s="90"/>
    </row>
    <row r="64" spans="1:24" ht="30.6" customHeight="1" thickBot="1" x14ac:dyDescent="0.3">
      <c r="C64" s="16"/>
      <c r="D64" s="971" t="s">
        <v>8</v>
      </c>
      <c r="E64" s="971"/>
      <c r="F64" s="971"/>
      <c r="G64" s="971"/>
      <c r="H64" s="971"/>
      <c r="I64" s="972"/>
      <c r="J64" s="973" t="s">
        <v>9</v>
      </c>
      <c r="K64" s="975" t="s">
        <v>58</v>
      </c>
      <c r="L64" s="976"/>
      <c r="M64" s="977"/>
      <c r="N64" s="975" t="s">
        <v>59</v>
      </c>
      <c r="O64" s="976"/>
      <c r="P64" s="977"/>
      <c r="Q64" s="965" t="s">
        <v>60</v>
      </c>
      <c r="R64" s="90"/>
    </row>
    <row r="65" spans="1:19" ht="30.6" customHeight="1" thickBot="1" x14ac:dyDescent="0.3">
      <c r="C65" s="16"/>
      <c r="D65" s="971"/>
      <c r="E65" s="971"/>
      <c r="F65" s="971"/>
      <c r="G65" s="971"/>
      <c r="H65" s="971"/>
      <c r="I65" s="972"/>
      <c r="J65" s="974"/>
      <c r="K65" s="302" t="s">
        <v>61</v>
      </c>
      <c r="L65" s="302" t="s">
        <v>62</v>
      </c>
      <c r="M65" s="302" t="s">
        <v>63</v>
      </c>
      <c r="N65" s="302" t="s">
        <v>61</v>
      </c>
      <c r="O65" s="302" t="s">
        <v>62</v>
      </c>
      <c r="P65" s="303" t="s">
        <v>63</v>
      </c>
      <c r="Q65" s="965"/>
      <c r="R65" s="90"/>
    </row>
    <row r="66" spans="1:19" ht="72" customHeight="1" thickTop="1" x14ac:dyDescent="0.25">
      <c r="C66" s="16" t="s">
        <v>73</v>
      </c>
      <c r="D66" s="986" t="s">
        <v>74</v>
      </c>
      <c r="E66" s="986"/>
      <c r="F66" s="986"/>
      <c r="G66" s="986"/>
      <c r="H66" s="986"/>
      <c r="I66" s="986"/>
      <c r="J66" s="304" t="s">
        <v>75</v>
      </c>
      <c r="K66" s="305">
        <v>1</v>
      </c>
      <c r="L66" s="306">
        <v>0.9</v>
      </c>
      <c r="M66" s="307">
        <v>0.8</v>
      </c>
      <c r="N66" s="305">
        <v>1.2</v>
      </c>
      <c r="O66" s="305">
        <v>1.3</v>
      </c>
      <c r="P66" s="305">
        <v>1.5</v>
      </c>
      <c r="Q66" s="936">
        <v>1.5</v>
      </c>
    </row>
    <row r="67" spans="1:19" ht="51" customHeight="1" thickBot="1" x14ac:dyDescent="0.3">
      <c r="C67" s="16" t="s">
        <v>76</v>
      </c>
      <c r="D67" s="980" t="s">
        <v>77</v>
      </c>
      <c r="E67" s="981"/>
      <c r="F67" s="981"/>
      <c r="G67" s="981"/>
      <c r="H67" s="981"/>
      <c r="I67" s="981"/>
      <c r="J67" s="299" t="s">
        <v>78</v>
      </c>
      <c r="K67" s="300">
        <v>1</v>
      </c>
      <c r="L67" s="290">
        <v>0.9</v>
      </c>
      <c r="M67" s="301">
        <v>0.8</v>
      </c>
      <c r="N67" s="300">
        <v>1.2</v>
      </c>
      <c r="O67" s="300">
        <v>1.3</v>
      </c>
      <c r="P67" s="300">
        <v>1.5</v>
      </c>
      <c r="Q67" s="937">
        <v>0.8</v>
      </c>
    </row>
    <row r="68" spans="1:19" ht="42" customHeight="1" thickTop="1" x14ac:dyDescent="0.25">
      <c r="C68" s="61"/>
      <c r="D68" s="970" t="s">
        <v>79</v>
      </c>
      <c r="E68" s="970"/>
      <c r="F68" s="970"/>
      <c r="G68" s="970"/>
      <c r="H68" s="970"/>
      <c r="I68" s="970"/>
      <c r="J68" s="970"/>
      <c r="K68" s="91"/>
      <c r="L68" s="92"/>
      <c r="M68" s="91"/>
      <c r="N68" s="91"/>
      <c r="O68" s="93"/>
      <c r="S68" s="40" t="s">
        <v>56</v>
      </c>
    </row>
    <row r="69" spans="1:19" ht="29.1" customHeight="1" x14ac:dyDescent="0.25">
      <c r="M69" s="966" t="s">
        <v>80</v>
      </c>
      <c r="N69" s="966"/>
      <c r="O69" s="968">
        <f>IF(MAX(Q66:Q67) *$O$30&gt;3,3,MAX(Q66:Q67) *$O$30)</f>
        <v>0</v>
      </c>
      <c r="P69" s="968"/>
      <c r="Q69" s="968"/>
    </row>
    <row r="70" spans="1:19" ht="14.45" customHeight="1" x14ac:dyDescent="0.25">
      <c r="M70" s="284"/>
      <c r="N70" s="284"/>
      <c r="O70" s="284"/>
      <c r="P70" s="128"/>
      <c r="Q70" s="128"/>
    </row>
    <row r="71" spans="1:19" ht="29.1" customHeight="1" x14ac:dyDescent="0.25">
      <c r="M71" s="966" t="s">
        <v>81</v>
      </c>
      <c r="N71" s="966"/>
      <c r="O71" s="969" t="str">
        <f>IF(O69&lt;=1,"Bajo",IF(O69&lt;=2,"Medio","Alto"))</f>
        <v>Bajo</v>
      </c>
      <c r="P71" s="969"/>
      <c r="Q71" s="969"/>
    </row>
    <row r="73" spans="1:19" ht="35.1" customHeight="1" x14ac:dyDescent="0.25">
      <c r="M73" s="966"/>
      <c r="N73" s="966"/>
      <c r="O73" s="966"/>
      <c r="P73" s="1015"/>
      <c r="Q73" s="1015"/>
    </row>
    <row r="74" spans="1:19" ht="42" customHeight="1" x14ac:dyDescent="0.25">
      <c r="A74" s="88"/>
      <c r="C74" s="16"/>
      <c r="D74" s="978" t="s">
        <v>82</v>
      </c>
      <c r="E74" s="978"/>
      <c r="F74" s="978"/>
      <c r="G74" s="978"/>
      <c r="H74" s="978"/>
      <c r="I74" s="978"/>
      <c r="J74" s="978"/>
      <c r="K74" s="978"/>
      <c r="L74" s="978"/>
      <c r="M74" s="978"/>
      <c r="N74" s="978"/>
      <c r="O74" s="978"/>
      <c r="P74" s="24"/>
      <c r="Q74" s="934" t="s">
        <v>774</v>
      </c>
    </row>
    <row r="75" spans="1:19" ht="34.5" customHeight="1" thickBot="1" x14ac:dyDescent="0.3">
      <c r="C75" s="16"/>
      <c r="D75" s="971" t="s">
        <v>8</v>
      </c>
      <c r="E75" s="971"/>
      <c r="F75" s="971"/>
      <c r="G75" s="971"/>
      <c r="H75" s="971"/>
      <c r="I75" s="972"/>
      <c r="J75" s="973" t="s">
        <v>9</v>
      </c>
      <c r="K75" s="975" t="s">
        <v>58</v>
      </c>
      <c r="L75" s="976"/>
      <c r="M75" s="977"/>
      <c r="N75" s="975" t="s">
        <v>59</v>
      </c>
      <c r="O75" s="976"/>
      <c r="P75" s="977"/>
      <c r="Q75" s="965" t="s">
        <v>60</v>
      </c>
    </row>
    <row r="76" spans="1:19" ht="18.75" x14ac:dyDescent="0.25">
      <c r="C76" s="16"/>
      <c r="D76" s="971"/>
      <c r="E76" s="971"/>
      <c r="F76" s="971"/>
      <c r="G76" s="971"/>
      <c r="H76" s="971"/>
      <c r="I76" s="972"/>
      <c r="J76" s="974"/>
      <c r="K76" s="302" t="s">
        <v>61</v>
      </c>
      <c r="L76" s="302" t="s">
        <v>62</v>
      </c>
      <c r="M76" s="302" t="s">
        <v>63</v>
      </c>
      <c r="N76" s="302" t="s">
        <v>61</v>
      </c>
      <c r="O76" s="302" t="s">
        <v>62</v>
      </c>
      <c r="P76" s="303" t="s">
        <v>63</v>
      </c>
      <c r="Q76" s="965"/>
    </row>
    <row r="77" spans="1:19" ht="37.5" customHeight="1" x14ac:dyDescent="0.25">
      <c r="C77" s="16" t="s">
        <v>83</v>
      </c>
      <c r="D77" s="967" t="s">
        <v>84</v>
      </c>
      <c r="E77" s="967"/>
      <c r="F77" s="967"/>
      <c r="G77" s="967"/>
      <c r="H77" s="967"/>
      <c r="I77" s="967"/>
      <c r="J77" s="296" t="s">
        <v>85</v>
      </c>
      <c r="K77" s="297">
        <v>1</v>
      </c>
      <c r="L77" s="292">
        <v>0.9</v>
      </c>
      <c r="M77" s="298">
        <v>0.8</v>
      </c>
      <c r="N77" s="297">
        <v>1.2</v>
      </c>
      <c r="O77" s="297">
        <v>1.3</v>
      </c>
      <c r="P77" s="297">
        <v>1.5</v>
      </c>
      <c r="Q77" s="935">
        <v>1.5</v>
      </c>
    </row>
    <row r="78" spans="1:19" ht="33.75" x14ac:dyDescent="0.25">
      <c r="C78" s="16" t="s">
        <v>86</v>
      </c>
      <c r="D78" s="967" t="s">
        <v>87</v>
      </c>
      <c r="E78" s="967"/>
      <c r="F78" s="967"/>
      <c r="G78" s="967"/>
      <c r="H78" s="967"/>
      <c r="I78" s="967"/>
      <c r="J78" s="296" t="s">
        <v>88</v>
      </c>
      <c r="K78" s="297">
        <v>1</v>
      </c>
      <c r="L78" s="292">
        <v>0.9</v>
      </c>
      <c r="M78" s="298">
        <v>0.8</v>
      </c>
      <c r="N78" s="297">
        <v>1.2</v>
      </c>
      <c r="O78" s="297">
        <v>1.3</v>
      </c>
      <c r="P78" s="297">
        <v>1.5</v>
      </c>
      <c r="Q78" s="935">
        <v>1.5</v>
      </c>
    </row>
    <row r="79" spans="1:19" ht="33.75" x14ac:dyDescent="0.25">
      <c r="C79" s="16" t="s">
        <v>89</v>
      </c>
      <c r="D79" s="967" t="s">
        <v>90</v>
      </c>
      <c r="E79" s="967"/>
      <c r="F79" s="967"/>
      <c r="G79" s="967"/>
      <c r="H79" s="967"/>
      <c r="I79" s="967"/>
      <c r="J79" s="296" t="s">
        <v>91</v>
      </c>
      <c r="K79" s="297">
        <v>1</v>
      </c>
      <c r="L79" s="292">
        <v>0.9</v>
      </c>
      <c r="M79" s="298">
        <v>0.8</v>
      </c>
      <c r="N79" s="297">
        <v>1.2</v>
      </c>
      <c r="O79" s="297">
        <v>1.3</v>
      </c>
      <c r="P79" s="297">
        <v>1.5</v>
      </c>
      <c r="Q79" s="935">
        <v>1.5</v>
      </c>
    </row>
    <row r="80" spans="1:19" ht="41.25" customHeight="1" x14ac:dyDescent="0.25">
      <c r="C80" s="61"/>
      <c r="D80" s="970"/>
      <c r="E80" s="970"/>
      <c r="F80" s="970"/>
      <c r="G80" s="970"/>
      <c r="H80" s="970"/>
      <c r="I80" s="970"/>
      <c r="J80" s="970"/>
      <c r="K80" s="91"/>
      <c r="L80" s="92"/>
      <c r="M80" s="91"/>
      <c r="N80" s="91"/>
      <c r="O80" s="93"/>
    </row>
    <row r="81" spans="13:17" ht="52.5" customHeight="1" x14ac:dyDescent="0.25">
      <c r="M81" s="966" t="s">
        <v>92</v>
      </c>
      <c r="N81" s="966"/>
      <c r="O81" s="968">
        <f>IF($J$35="SÍ",IF(MAX(Q77:Q79) *$O$46&gt;3,3,MAX(Q77:Q79) *$O$46),0)</f>
        <v>0</v>
      </c>
      <c r="P81" s="968"/>
      <c r="Q81" s="968"/>
    </row>
    <row r="82" spans="13:17" ht="14.25" customHeight="1" x14ac:dyDescent="0.25">
      <c r="M82" s="284"/>
      <c r="N82" s="284"/>
      <c r="O82" s="284"/>
      <c r="P82" s="128"/>
      <c r="Q82" s="128"/>
    </row>
    <row r="83" spans="13:17" ht="28.5" customHeight="1" x14ac:dyDescent="0.25">
      <c r="M83" s="966" t="s">
        <v>93</v>
      </c>
      <c r="N83" s="966"/>
      <c r="O83" s="969" t="str">
        <f>IF(O81&lt;=1,"Bajo",IF(O81&lt;=2,"Medio","Alto"))</f>
        <v>Bajo</v>
      </c>
      <c r="P83" s="969"/>
      <c r="Q83" s="969"/>
    </row>
  </sheetData>
  <sheetProtection algorithmName="SHA-512" hashValue="CW7YFYE37/Ro5OXLZVauK+8mqemC+Zi20U+8cZVqOTNI4ioqktpaYGKj8U/ERzbxqR0VKXqsDjP0NVuXKfi6Rg==" saltValue="lgMJCL7q6k8fL3vnkQpgpA==" spinCount="100000" sheet="1" objects="1" scenarios="1"/>
  <mergeCells count="98">
    <mergeCell ref="D35:I35"/>
    <mergeCell ref="K35:N35"/>
    <mergeCell ref="M83:N83"/>
    <mergeCell ref="O81:Q81"/>
    <mergeCell ref="O83:Q83"/>
    <mergeCell ref="D53:O53"/>
    <mergeCell ref="D40:I40"/>
    <mergeCell ref="O40:Q40"/>
    <mergeCell ref="M73:O73"/>
    <mergeCell ref="P73:Q73"/>
    <mergeCell ref="D63:O63"/>
    <mergeCell ref="J64:J65"/>
    <mergeCell ref="K64:M64"/>
    <mergeCell ref="N64:P64"/>
    <mergeCell ref="Q64:Q65"/>
    <mergeCell ref="M69:N69"/>
    <mergeCell ref="M71:N71"/>
    <mergeCell ref="O69:Q69"/>
    <mergeCell ref="D38:I39"/>
    <mergeCell ref="D41:I41"/>
    <mergeCell ref="D43:I43"/>
    <mergeCell ref="O41:Q41"/>
    <mergeCell ref="O43:Q43"/>
    <mergeCell ref="J38:J39"/>
    <mergeCell ref="O38:Q39"/>
    <mergeCell ref="D42:I42"/>
    <mergeCell ref="O42:Q42"/>
    <mergeCell ref="D56:I56"/>
    <mergeCell ref="D57:I57"/>
    <mergeCell ref="D54:I55"/>
    <mergeCell ref="D68:J68"/>
    <mergeCell ref="D64:I65"/>
    <mergeCell ref="D6:Q6"/>
    <mergeCell ref="O24:Q25"/>
    <mergeCell ref="D27:I27"/>
    <mergeCell ref="O26:Q26"/>
    <mergeCell ref="O27:Q27"/>
    <mergeCell ref="O23:Q23"/>
    <mergeCell ref="O10:Q11"/>
    <mergeCell ref="O9:Q9"/>
    <mergeCell ref="O12:Q12"/>
    <mergeCell ref="O13:Q13"/>
    <mergeCell ref="O14:Q14"/>
    <mergeCell ref="D18:I18"/>
    <mergeCell ref="D8:I8"/>
    <mergeCell ref="J10:J11"/>
    <mergeCell ref="D12:I12"/>
    <mergeCell ref="D10:I11"/>
    <mergeCell ref="D13:I13"/>
    <mergeCell ref="D17:I17"/>
    <mergeCell ref="O15:Q15"/>
    <mergeCell ref="O16:Q16"/>
    <mergeCell ref="D24:I25"/>
    <mergeCell ref="J24:J25"/>
    <mergeCell ref="D15:I15"/>
    <mergeCell ref="D14:I14"/>
    <mergeCell ref="D16:I16"/>
    <mergeCell ref="M19:N19"/>
    <mergeCell ref="M21:N21"/>
    <mergeCell ref="O19:Q19"/>
    <mergeCell ref="O21:Q21"/>
    <mergeCell ref="D74:O74"/>
    <mergeCell ref="O61:Q61"/>
    <mergeCell ref="D21:H21"/>
    <mergeCell ref="D67:I67"/>
    <mergeCell ref="J54:J55"/>
    <mergeCell ref="D50:Q50"/>
    <mergeCell ref="D51:Q52"/>
    <mergeCell ref="K54:M54"/>
    <mergeCell ref="N54:P54"/>
    <mergeCell ref="Q54:Q55"/>
    <mergeCell ref="D66:I66"/>
    <mergeCell ref="O37:Q37"/>
    <mergeCell ref="O28:Q28"/>
    <mergeCell ref="D26:I26"/>
    <mergeCell ref="D28:I28"/>
    <mergeCell ref="O71:Q71"/>
    <mergeCell ref="D80:J80"/>
    <mergeCell ref="D75:I76"/>
    <mergeCell ref="J75:J76"/>
    <mergeCell ref="K75:M75"/>
    <mergeCell ref="N75:P75"/>
    <mergeCell ref="Q75:Q76"/>
    <mergeCell ref="M81:N81"/>
    <mergeCell ref="D78:I78"/>
    <mergeCell ref="M30:N30"/>
    <mergeCell ref="O30:Q30"/>
    <mergeCell ref="M32:N32"/>
    <mergeCell ref="O32:Q32"/>
    <mergeCell ref="M46:N46"/>
    <mergeCell ref="M48:N48"/>
    <mergeCell ref="O46:Q46"/>
    <mergeCell ref="O48:Q48"/>
    <mergeCell ref="M59:N59"/>
    <mergeCell ref="M61:N61"/>
    <mergeCell ref="O59:Q59"/>
    <mergeCell ref="D77:I77"/>
    <mergeCell ref="D79:I79"/>
  </mergeCells>
  <conditionalFormatting sqref="D12:I12">
    <cfRule type="cellIs" dxfId="426" priority="47" operator="equal">
      <formula>0</formula>
    </cfRule>
  </conditionalFormatting>
  <conditionalFormatting sqref="J12:J16">
    <cfRule type="cellIs" dxfId="425" priority="46" operator="equal">
      <formula>0</formula>
    </cfRule>
  </conditionalFormatting>
  <conditionalFormatting sqref="O21">
    <cfRule type="cellIs" dxfId="424" priority="2" operator="equal">
      <formula>"Bajo"</formula>
    </cfRule>
    <cfRule type="cellIs" dxfId="423" priority="3" operator="equal">
      <formula>"Medio"</formula>
    </cfRule>
    <cfRule type="cellIs" dxfId="422" priority="4" operator="equal">
      <formula>"Alto"</formula>
    </cfRule>
  </conditionalFormatting>
  <conditionalFormatting sqref="O32:O35 P36 P44:P45 P62:P63">
    <cfRule type="cellIs" dxfId="421" priority="38" operator="equal">
      <formula>"Bajo"</formula>
    </cfRule>
    <cfRule type="cellIs" dxfId="420" priority="39" operator="equal">
      <formula>"Medio"</formula>
    </cfRule>
    <cfRule type="cellIs" dxfId="419" priority="61" operator="equal">
      <formula>"Alto"</formula>
    </cfRule>
  </conditionalFormatting>
  <conditionalFormatting sqref="O47:O48">
    <cfRule type="cellIs" dxfId="418" priority="32" operator="equal">
      <formula>"Bajo"</formula>
    </cfRule>
    <cfRule type="cellIs" dxfId="417" priority="33" operator="equal">
      <formula>"Medio"</formula>
    </cfRule>
    <cfRule type="cellIs" dxfId="416" priority="34" operator="equal">
      <formula>"Alto"</formula>
    </cfRule>
  </conditionalFormatting>
  <conditionalFormatting sqref="O61">
    <cfRule type="cellIs" dxfId="415" priority="20" operator="equal">
      <formula>"Bajo"</formula>
    </cfRule>
    <cfRule type="cellIs" dxfId="414" priority="21" operator="equal">
      <formula>"Medio"</formula>
    </cfRule>
    <cfRule type="cellIs" dxfId="413" priority="22" operator="equal">
      <formula>"Alto"</formula>
    </cfRule>
  </conditionalFormatting>
  <conditionalFormatting sqref="O71">
    <cfRule type="cellIs" dxfId="412" priority="17" operator="equal">
      <formula>"Bajo"</formula>
    </cfRule>
    <cfRule type="cellIs" dxfId="411" priority="18" operator="equal">
      <formula>"Medio"</formula>
    </cfRule>
    <cfRule type="cellIs" dxfId="410" priority="19" operator="equal">
      <formula>"Alto"</formula>
    </cfRule>
  </conditionalFormatting>
  <conditionalFormatting sqref="O83">
    <cfRule type="cellIs" dxfId="409" priority="8" operator="equal">
      <formula>"Bajo"</formula>
    </cfRule>
    <cfRule type="cellIs" dxfId="408" priority="9" operator="equal">
      <formula>"Medio"</formula>
    </cfRule>
    <cfRule type="cellIs" dxfId="407" priority="10" operator="equal">
      <formula>"Alto"</formula>
    </cfRule>
  </conditionalFormatting>
  <conditionalFormatting sqref="P22">
    <cfRule type="cellIs" dxfId="406" priority="59" operator="equal">
      <formula>"Bajo"</formula>
    </cfRule>
    <cfRule type="cellIs" dxfId="405" priority="60" operator="equal">
      <formula>"Medio"</formula>
    </cfRule>
  </conditionalFormatting>
  <conditionalFormatting sqref="P74">
    <cfRule type="cellIs" dxfId="404" priority="5" operator="equal">
      <formula>"Bajo"</formula>
    </cfRule>
    <cfRule type="cellIs" dxfId="403" priority="6" operator="equal">
      <formula>"Medio"</formula>
    </cfRule>
    <cfRule type="cellIs" dxfId="402" priority="7" operator="equal">
      <formula>"Alto"</formula>
    </cfRule>
  </conditionalFormatting>
  <dataValidations count="7">
    <dataValidation type="list" allowBlank="1" showInputMessage="1" showErrorMessage="1" sqref="J9" xr:uid="{D22B4A0C-3B88-417F-8758-826E9218D731}">
      <formula1>"Mapas de peligrosidad por inundaciones, Mapas de riesgo de inundación, Indicadores empíricos"</formula1>
    </dataValidation>
    <dataValidation type="list" allowBlank="1" showInputMessage="1" showErrorMessage="1" sqref="J8" xr:uid="{013BF0E2-87F5-4F05-872A-CEA8BD2825FD}">
      <formula1>"Indicadores empíricos,Mapas de peligrosidad por inundaciones, Mapas de riesgo de inundación"</formula1>
    </dataValidation>
    <dataValidation type="list" allowBlank="1" showInputMessage="1" showErrorMessage="1" sqref="O13:Q15 O40:Q40 O42:Q43" xr:uid="{DEAA623A-5330-477E-9123-E3CB67B08F89}">
      <formula1>"0,3"</formula1>
    </dataValidation>
    <dataValidation type="list" allowBlank="1" showInputMessage="1" showErrorMessage="1" sqref="O16:Q16 O41:Q41 O26:Q28" xr:uid="{BCDB19EC-C535-4476-963B-8AD1C3C5B955}">
      <formula1>"0,1,2,3"</formula1>
    </dataValidation>
    <dataValidation type="list" allowBlank="1" showInputMessage="1" showErrorMessage="1" sqref="J35" xr:uid="{096FE0B0-3A5D-4543-A42F-B436A415E7E8}">
      <formula1>"SÍ,NO"</formula1>
    </dataValidation>
    <dataValidation type="list" allowBlank="1" showInputMessage="1" showErrorMessage="1" sqref="Q56 Q66:Q67 Q77:Q79" xr:uid="{A250ED6E-44F3-4278-A7FF-DDE6773D8C96}">
      <formula1>"0.8,0.9,1,1.2,1.3,1.5"</formula1>
    </dataValidation>
    <dataValidation type="list" allowBlank="1" showInputMessage="1" showErrorMessage="1" sqref="Q57" xr:uid="{BC3CD17F-8EF5-431D-AACA-FCAD6CAA59B1}">
      <formula1>"0.8,0.9,1,1.2,1.3"</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BAA42-CBFE-4668-920C-97EADFC05090}">
  <sheetPr codeName="Sheet3">
    <tabColor rgb="FF00B0F0"/>
  </sheetPr>
  <dimension ref="A1:BD80"/>
  <sheetViews>
    <sheetView zoomScale="70" zoomScaleNormal="70" workbookViewId="0">
      <selection activeCell="AW16" sqref="AW16:BA16"/>
    </sheetView>
  </sheetViews>
  <sheetFormatPr baseColWidth="10" defaultColWidth="9.140625" defaultRowHeight="15" x14ac:dyDescent="0.25"/>
  <cols>
    <col min="1" max="1" width="39.140625" style="40" customWidth="1"/>
    <col min="2" max="2" width="10.140625" style="40" customWidth="1"/>
    <col min="3" max="3" width="34.85546875" style="40" customWidth="1"/>
    <col min="4" max="4" width="18.42578125" style="40" customWidth="1"/>
    <col min="5" max="5" width="58.7109375" style="40" customWidth="1"/>
    <col min="6" max="6" width="1.5703125" style="40" customWidth="1"/>
    <col min="7" max="7" width="39.140625" style="40" customWidth="1"/>
    <col min="8" max="8" width="38.140625" style="40" customWidth="1"/>
    <col min="9" max="9" width="41.42578125" style="40" customWidth="1"/>
    <col min="10" max="10" width="32.42578125" style="40" customWidth="1"/>
    <col min="11" max="11" width="22.28515625" style="40" customWidth="1"/>
    <col min="12" max="12" width="15.42578125" style="40" customWidth="1"/>
    <col min="13" max="13" width="1" style="40" customWidth="1"/>
    <col min="14" max="14" width="35.5703125" style="40" customWidth="1"/>
    <col min="15" max="15" width="27.42578125" style="40" customWidth="1"/>
    <col min="16" max="16" width="25.140625" style="40" customWidth="1"/>
    <col min="17" max="17" width="31" style="40" customWidth="1"/>
    <col min="18" max="18" width="27.85546875" style="40" customWidth="1"/>
    <col min="19" max="19" width="1.42578125" style="40" customWidth="1"/>
    <col min="20" max="20" width="27" style="40" customWidth="1"/>
    <col min="21" max="21" width="3.140625" style="40" customWidth="1"/>
    <col min="22" max="22" width="22.85546875" style="40" customWidth="1"/>
    <col min="23" max="23" width="15.5703125" style="40" customWidth="1"/>
    <col min="24" max="24" width="30" style="40" customWidth="1"/>
    <col min="25" max="25" width="36.85546875" style="40" customWidth="1"/>
    <col min="26" max="26" width="2.28515625" style="40" customWidth="1"/>
    <col min="27" max="27" width="34.5703125" style="40" customWidth="1"/>
    <col min="28" max="28" width="36.140625" style="40" customWidth="1"/>
    <col min="29" max="29" width="36.42578125" style="40" customWidth="1"/>
    <col min="30" max="30" width="36" style="40" customWidth="1"/>
    <col min="31" max="31" width="25.7109375" style="165" customWidth="1"/>
    <col min="32" max="32" width="33.7109375" style="40" customWidth="1"/>
    <col min="33" max="33" width="40.28515625" style="40" customWidth="1"/>
    <col min="34" max="34" width="38.85546875" style="40" customWidth="1"/>
    <col min="35" max="35" width="1.28515625" style="40" customWidth="1"/>
    <col min="36" max="36" width="18.140625" style="40" customWidth="1"/>
    <col min="37" max="37" width="17.7109375" style="40" customWidth="1"/>
    <col min="38" max="38" width="2.5703125" style="200" customWidth="1"/>
    <col min="39" max="39" width="20.7109375" style="183" customWidth="1"/>
    <col min="40" max="40" width="17.7109375" style="183" customWidth="1"/>
    <col min="41" max="41" width="67.7109375" style="40" customWidth="1"/>
    <col min="42" max="42" width="47.5703125" style="40" customWidth="1"/>
    <col min="43" max="43" width="40.5703125" style="40" customWidth="1"/>
    <col min="44" max="45" width="39.140625" style="40" customWidth="1"/>
    <col min="46" max="47" width="19.140625" style="40" customWidth="1"/>
    <col min="48" max="48" width="1.7109375" style="40" customWidth="1"/>
    <col min="49" max="49" width="39.28515625" style="40" customWidth="1"/>
    <col min="50" max="52" width="32.28515625" style="40" customWidth="1"/>
    <col min="53" max="53" width="27" style="40" customWidth="1"/>
    <col min="54" max="54" width="1.85546875" style="40" customWidth="1"/>
    <col min="55" max="55" width="18.5703125" style="40" customWidth="1"/>
    <col min="56" max="56" width="16.85546875" style="40" customWidth="1"/>
    <col min="57" max="16384" width="9.140625" style="40"/>
  </cols>
  <sheetData>
    <row r="1" spans="1:56" x14ac:dyDescent="0.25">
      <c r="AM1" s="200"/>
      <c r="AN1" s="200"/>
    </row>
    <row r="2" spans="1:56" ht="33" customHeight="1" x14ac:dyDescent="0.3">
      <c r="A2" s="44"/>
      <c r="B2" s="44"/>
      <c r="C2" s="101" t="s">
        <v>94</v>
      </c>
      <c r="D2" s="101"/>
      <c r="E2" s="101"/>
      <c r="F2" s="101"/>
      <c r="G2" s="101"/>
      <c r="H2" s="101"/>
      <c r="T2" s="88"/>
      <c r="AM2" s="200"/>
      <c r="AN2" s="200"/>
    </row>
    <row r="3" spans="1:56" ht="41.45" customHeight="1" thickBot="1" x14ac:dyDescent="0.5">
      <c r="A3" s="44"/>
      <c r="B3" s="44"/>
      <c r="C3" s="464" t="s">
        <v>95</v>
      </c>
      <c r="D3" s="46"/>
      <c r="E3" s="166"/>
      <c r="F3" s="166"/>
      <c r="G3" s="167"/>
      <c r="H3" s="47"/>
      <c r="I3" s="47"/>
      <c r="J3" s="47"/>
      <c r="K3" s="47"/>
      <c r="L3" s="47"/>
      <c r="M3" s="47"/>
      <c r="N3" s="47"/>
      <c r="O3" s="47"/>
      <c r="P3" s="47"/>
      <c r="Q3" s="47"/>
      <c r="R3" s="47"/>
      <c r="S3" s="47"/>
      <c r="T3" s="47"/>
      <c r="AM3" s="200"/>
      <c r="AN3" s="200"/>
    </row>
    <row r="4" spans="1:56" ht="18.600000000000001" customHeight="1" x14ac:dyDescent="0.3">
      <c r="A4" s="44"/>
      <c r="B4" s="44"/>
      <c r="C4" s="168"/>
      <c r="D4" s="168"/>
      <c r="AM4" s="200"/>
      <c r="AN4" s="200"/>
    </row>
    <row r="5" spans="1:56" ht="48.6" customHeight="1" x14ac:dyDescent="0.25">
      <c r="A5" s="1055"/>
      <c r="B5" s="171"/>
      <c r="C5" s="15" t="s">
        <v>96</v>
      </c>
      <c r="D5" s="15"/>
      <c r="E5" s="8"/>
      <c r="G5" s="51"/>
      <c r="U5" s="346"/>
      <c r="W5" s="172"/>
      <c r="X5" s="172"/>
      <c r="Y5" s="172"/>
      <c r="Z5" s="172"/>
      <c r="AA5" s="347"/>
      <c r="AK5" s="172"/>
      <c r="AL5" s="386"/>
      <c r="AM5" s="386"/>
      <c r="AN5" s="386"/>
    </row>
    <row r="6" spans="1:56" ht="19.5" customHeight="1" x14ac:dyDescent="0.3">
      <c r="A6" s="1055"/>
      <c r="B6" s="64"/>
      <c r="C6" s="558" t="s">
        <v>97</v>
      </c>
      <c r="D6" s="558"/>
      <c r="E6" s="558"/>
      <c r="F6" s="66"/>
      <c r="G6" s="1033" t="s">
        <v>98</v>
      </c>
      <c r="H6" s="1033"/>
      <c r="I6" s="1033"/>
      <c r="J6" s="1033"/>
      <c r="K6" s="1033"/>
      <c r="L6" s="186"/>
      <c r="M6" s="130"/>
      <c r="N6" s="187" t="s">
        <v>99</v>
      </c>
      <c r="O6" s="188"/>
      <c r="P6" s="188"/>
      <c r="Q6" s="188"/>
      <c r="R6" s="164"/>
      <c r="S6" s="1018" t="s">
        <v>100</v>
      </c>
      <c r="T6" s="1018"/>
      <c r="V6" s="563" t="s">
        <v>101</v>
      </c>
      <c r="AA6" s="1035" t="s">
        <v>102</v>
      </c>
      <c r="AB6" s="1035"/>
      <c r="AC6" s="1035"/>
      <c r="AD6" s="1035"/>
      <c r="AE6" s="1036"/>
      <c r="AF6" s="1016" t="s">
        <v>103</v>
      </c>
      <c r="AG6" s="1017"/>
      <c r="AH6" s="1017"/>
      <c r="AI6" s="164"/>
      <c r="AJ6" s="1018" t="s">
        <v>104</v>
      </c>
      <c r="AK6" s="1018"/>
      <c r="AL6" s="129"/>
      <c r="AM6" s="564" t="s">
        <v>105</v>
      </c>
      <c r="AP6" s="1033" t="s">
        <v>106</v>
      </c>
      <c r="AQ6" s="1033"/>
      <c r="AR6" s="1033"/>
      <c r="AS6" s="1033"/>
      <c r="AT6" s="1033"/>
      <c r="AU6" s="186"/>
      <c r="AV6" s="130"/>
      <c r="AW6" s="187" t="s">
        <v>107</v>
      </c>
      <c r="AX6" s="188"/>
      <c r="AY6" s="188"/>
      <c r="AZ6" s="188"/>
      <c r="BA6" s="188"/>
      <c r="BB6" s="164"/>
      <c r="BC6" s="1029" t="s">
        <v>108</v>
      </c>
      <c r="BD6" s="1029"/>
    </row>
    <row r="7" spans="1:56" ht="19.5" customHeight="1" x14ac:dyDescent="0.25">
      <c r="A7" s="1055"/>
      <c r="B7" s="64"/>
      <c r="C7" s="599"/>
      <c r="D7" s="599"/>
      <c r="E7" s="185">
        <f>IF(D11="N/A",1,0)</f>
        <v>0</v>
      </c>
      <c r="F7" s="66"/>
      <c r="G7" s="1026" t="s">
        <v>109</v>
      </c>
      <c r="H7" s="1026"/>
      <c r="I7" s="1026"/>
      <c r="J7" s="1026"/>
      <c r="K7" s="1026"/>
      <c r="L7" s="1026"/>
      <c r="M7" s="130"/>
      <c r="N7" s="1026" t="s">
        <v>109</v>
      </c>
      <c r="O7" s="1026"/>
      <c r="P7" s="1026"/>
      <c r="Q7" s="1026"/>
      <c r="R7" s="164"/>
      <c r="S7" s="1018"/>
      <c r="T7" s="1018"/>
      <c r="AA7" s="1026" t="s">
        <v>109</v>
      </c>
      <c r="AB7" s="1026"/>
      <c r="AC7" s="1026"/>
      <c r="AD7" s="1026"/>
      <c r="AE7" s="1026"/>
      <c r="AF7" s="1026" t="s">
        <v>109</v>
      </c>
      <c r="AG7" s="1026"/>
      <c r="AH7" s="1026"/>
      <c r="AI7" s="164"/>
      <c r="AJ7" s="1018"/>
      <c r="AK7" s="1018"/>
      <c r="AL7" s="129"/>
      <c r="AM7" s="129"/>
      <c r="AN7" s="129"/>
      <c r="AP7" s="1026" t="s">
        <v>109</v>
      </c>
      <c r="AQ7" s="1026"/>
      <c r="AR7" s="1026"/>
      <c r="AS7" s="1026"/>
      <c r="AT7" s="1026"/>
      <c r="AU7" s="1026"/>
      <c r="AV7" s="130"/>
      <c r="AW7" s="1026" t="s">
        <v>109</v>
      </c>
      <c r="AX7" s="1026"/>
      <c r="AY7" s="1026"/>
      <c r="AZ7" s="1026"/>
      <c r="BA7" s="1026"/>
      <c r="BB7" s="164"/>
      <c r="BC7" s="1029"/>
      <c r="BD7" s="1029"/>
    </row>
    <row r="8" spans="1:56" ht="21.6" customHeight="1" x14ac:dyDescent="0.25">
      <c r="A8" s="1055"/>
      <c r="B8" s="64"/>
      <c r="C8" s="8"/>
      <c r="D8" s="8"/>
      <c r="E8" s="17"/>
      <c r="G8" s="126" t="s">
        <v>110</v>
      </c>
      <c r="H8" s="126" t="s">
        <v>111</v>
      </c>
      <c r="I8" s="126" t="s">
        <v>112</v>
      </c>
      <c r="J8" s="126" t="s">
        <v>113</v>
      </c>
      <c r="K8" s="189"/>
      <c r="L8" s="189"/>
      <c r="M8" s="189"/>
      <c r="N8" s="126" t="s">
        <v>114</v>
      </c>
      <c r="O8" s="126" t="s">
        <v>115</v>
      </c>
      <c r="P8" s="126" t="s">
        <v>116</v>
      </c>
      <c r="Q8" s="126" t="s">
        <v>117</v>
      </c>
      <c r="R8" s="126"/>
      <c r="S8" s="8"/>
      <c r="T8" s="8"/>
      <c r="AA8" s="126" t="s">
        <v>118</v>
      </c>
      <c r="AB8" s="126" t="s">
        <v>119</v>
      </c>
      <c r="AC8" s="126" t="s">
        <v>120</v>
      </c>
      <c r="AD8" s="189"/>
      <c r="AE8" s="189"/>
      <c r="AF8" s="126" t="s">
        <v>121</v>
      </c>
      <c r="AG8" s="126" t="s">
        <v>122</v>
      </c>
      <c r="AH8" s="126" t="s">
        <v>123</v>
      </c>
      <c r="AI8" s="126"/>
      <c r="AJ8" s="8"/>
      <c r="AK8" s="8"/>
      <c r="AL8" s="23"/>
      <c r="AM8" s="23"/>
      <c r="AN8" s="23"/>
      <c r="AP8" s="126" t="s">
        <v>124</v>
      </c>
      <c r="AQ8" s="126" t="s">
        <v>125</v>
      </c>
      <c r="AR8" s="126" t="s">
        <v>126</v>
      </c>
      <c r="AS8" s="126" t="s">
        <v>127</v>
      </c>
      <c r="AT8" s="189"/>
      <c r="AU8" s="189"/>
      <c r="AV8" s="189"/>
      <c r="AW8" s="126" t="s">
        <v>128</v>
      </c>
      <c r="AX8" s="126" t="s">
        <v>129</v>
      </c>
      <c r="AY8" s="126" t="s">
        <v>130</v>
      </c>
      <c r="AZ8" s="126" t="s">
        <v>131</v>
      </c>
      <c r="BA8" s="126" t="s">
        <v>132</v>
      </c>
      <c r="BB8" s="126"/>
      <c r="BC8" s="8"/>
      <c r="BD8" s="8"/>
    </row>
    <row r="9" spans="1:56" ht="65.25" customHeight="1" x14ac:dyDescent="0.25">
      <c r="A9" s="1056"/>
      <c r="B9" s="64"/>
      <c r="C9" s="557" t="s">
        <v>133</v>
      </c>
      <c r="D9" s="333"/>
      <c r="E9" s="559"/>
      <c r="F9" s="173"/>
      <c r="G9" s="472" t="s">
        <v>134</v>
      </c>
      <c r="H9" s="190" t="s">
        <v>135</v>
      </c>
      <c r="I9" s="190" t="s">
        <v>136</v>
      </c>
      <c r="J9" s="190" t="s">
        <v>137</v>
      </c>
      <c r="K9" s="470" t="s">
        <v>138</v>
      </c>
      <c r="L9" s="471" t="s">
        <v>139</v>
      </c>
      <c r="M9" s="189"/>
      <c r="N9" s="475" t="s">
        <v>140</v>
      </c>
      <c r="O9" s="472" t="s">
        <v>141</v>
      </c>
      <c r="P9" s="472" t="s">
        <v>142</v>
      </c>
      <c r="Q9" s="476" t="s">
        <v>143</v>
      </c>
      <c r="R9" s="1021" t="s">
        <v>144</v>
      </c>
      <c r="S9" s="1022"/>
      <c r="T9" s="479" t="s">
        <v>145</v>
      </c>
      <c r="V9" s="1034"/>
      <c r="W9" s="1034"/>
      <c r="X9" s="1034"/>
      <c r="Y9" s="1034"/>
      <c r="Z9" s="593"/>
      <c r="AA9" s="595" t="s">
        <v>146</v>
      </c>
      <c r="AB9" s="595" t="s">
        <v>147</v>
      </c>
      <c r="AC9" s="595" t="s">
        <v>148</v>
      </c>
      <c r="AD9" s="596" t="s">
        <v>138</v>
      </c>
      <c r="AE9" s="594" t="s">
        <v>139</v>
      </c>
      <c r="AF9" s="475" t="s">
        <v>140</v>
      </c>
      <c r="AG9" s="472" t="s">
        <v>149</v>
      </c>
      <c r="AH9" s="476" t="s">
        <v>150</v>
      </c>
      <c r="AI9" s="569"/>
      <c r="AJ9" s="480" t="s">
        <v>144</v>
      </c>
      <c r="AK9" s="481" t="s">
        <v>145</v>
      </c>
      <c r="AL9" s="387"/>
      <c r="AM9" s="1034"/>
      <c r="AN9" s="1034"/>
      <c r="AO9" s="1034"/>
      <c r="AP9" s="472" t="s">
        <v>151</v>
      </c>
      <c r="AQ9" s="190" t="s">
        <v>152</v>
      </c>
      <c r="AR9" s="190" t="s">
        <v>153</v>
      </c>
      <c r="AS9" s="190" t="s">
        <v>154</v>
      </c>
      <c r="AT9" s="470" t="s">
        <v>138</v>
      </c>
      <c r="AU9" s="471" t="s">
        <v>139</v>
      </c>
      <c r="AV9" s="189"/>
      <c r="AW9" s="475" t="s">
        <v>140</v>
      </c>
      <c r="AX9" s="472" t="s">
        <v>141</v>
      </c>
      <c r="AY9" s="472" t="s">
        <v>142</v>
      </c>
      <c r="AZ9" s="476" t="s">
        <v>143</v>
      </c>
      <c r="BA9" s="190" t="s">
        <v>155</v>
      </c>
      <c r="BB9" s="191"/>
      <c r="BC9" s="480" t="s">
        <v>144</v>
      </c>
      <c r="BD9" s="481" t="s">
        <v>145</v>
      </c>
    </row>
    <row r="10" spans="1:56" ht="65.45" customHeight="1" x14ac:dyDescent="0.25">
      <c r="A10" s="1056"/>
      <c r="B10" s="64"/>
      <c r="C10" s="566" t="s">
        <v>156</v>
      </c>
      <c r="D10" s="567" t="s">
        <v>157</v>
      </c>
      <c r="E10" s="568" t="s">
        <v>158</v>
      </c>
      <c r="F10" s="173"/>
      <c r="G10" s="192" t="s">
        <v>159</v>
      </c>
      <c r="H10" s="192" t="s">
        <v>160</v>
      </c>
      <c r="I10" s="192" t="s">
        <v>160</v>
      </c>
      <c r="J10" s="196" t="s">
        <v>161</v>
      </c>
      <c r="K10" s="192" t="s">
        <v>162</v>
      </c>
      <c r="L10" s="194" t="s">
        <v>163</v>
      </c>
      <c r="M10" s="195"/>
      <c r="N10" s="617" t="s">
        <v>164</v>
      </c>
      <c r="O10" s="618" t="s">
        <v>165</v>
      </c>
      <c r="P10" s="618" t="s">
        <v>166</v>
      </c>
      <c r="Q10" s="619" t="s">
        <v>166</v>
      </c>
      <c r="R10" s="1023" t="s">
        <v>167</v>
      </c>
      <c r="S10" s="1024"/>
      <c r="T10" s="620" t="s">
        <v>163</v>
      </c>
      <c r="V10" s="1019" t="s">
        <v>156</v>
      </c>
      <c r="W10" s="1019"/>
      <c r="X10" s="1059" t="s">
        <v>158</v>
      </c>
      <c r="Y10" s="1059"/>
      <c r="Z10" s="593"/>
      <c r="AA10" s="597" t="s">
        <v>168</v>
      </c>
      <c r="AB10" s="597" t="s">
        <v>169</v>
      </c>
      <c r="AC10" s="598" t="s">
        <v>170</v>
      </c>
      <c r="AD10" s="597" t="s">
        <v>162</v>
      </c>
      <c r="AE10" s="197" t="s">
        <v>163</v>
      </c>
      <c r="AF10" s="477" t="s">
        <v>164</v>
      </c>
      <c r="AG10" s="193" t="s">
        <v>166</v>
      </c>
      <c r="AH10" s="478" t="s">
        <v>166</v>
      </c>
      <c r="AI10" s="570"/>
      <c r="AJ10" s="337" t="s">
        <v>167</v>
      </c>
      <c r="AK10" s="338" t="s">
        <v>163</v>
      </c>
      <c r="AL10" s="388"/>
      <c r="AM10" s="1031" t="s">
        <v>156</v>
      </c>
      <c r="AN10" s="1031"/>
      <c r="AO10" s="348" t="s">
        <v>158</v>
      </c>
      <c r="AP10" s="192" t="s">
        <v>159</v>
      </c>
      <c r="AQ10" s="192" t="s">
        <v>160</v>
      </c>
      <c r="AR10" s="192" t="s">
        <v>160</v>
      </c>
      <c r="AS10" s="401" t="s">
        <v>161</v>
      </c>
      <c r="AT10" s="192" t="s">
        <v>162</v>
      </c>
      <c r="AU10" s="194" t="s">
        <v>163</v>
      </c>
      <c r="AV10" s="195"/>
      <c r="AW10" s="477" t="s">
        <v>164</v>
      </c>
      <c r="AX10" s="193" t="s">
        <v>165</v>
      </c>
      <c r="AY10" s="193" t="s">
        <v>166</v>
      </c>
      <c r="AZ10" s="478" t="s">
        <v>166</v>
      </c>
      <c r="BA10" s="401" t="s">
        <v>166</v>
      </c>
      <c r="BB10" s="570"/>
      <c r="BC10" s="337" t="s">
        <v>167</v>
      </c>
      <c r="BD10" s="338" t="s">
        <v>163</v>
      </c>
    </row>
    <row r="11" spans="1:56" ht="99.95" customHeight="1" x14ac:dyDescent="0.25">
      <c r="A11" s="1057"/>
      <c r="B11" s="52"/>
      <c r="C11" s="560" t="s">
        <v>171</v>
      </c>
      <c r="D11" s="851" t="s">
        <v>172</v>
      </c>
      <c r="E11" s="561" t="s">
        <v>173</v>
      </c>
      <c r="F11" s="176"/>
      <c r="G11" s="334"/>
      <c r="H11" s="177"/>
      <c r="I11" s="177"/>
      <c r="J11" s="177"/>
      <c r="K11" s="429" t="e">
        <f>IF(D11="N/A", "N/A",IF(E11="N/A","N/A",AVERAGE(G11:J11)))</f>
        <v>#DIV/0!</v>
      </c>
      <c r="L11" s="202" t="e">
        <f t="shared" ref="L11:L18" si="0">IF(K11="N/A","N/A",IF(K11&lt;=1,"Bajo",IF(K11&lt;=2,"Medio","Alto")))</f>
        <v>#DIV/0!</v>
      </c>
      <c r="M11" s="121"/>
      <c r="N11" s="177"/>
      <c r="O11" s="177"/>
      <c r="P11" s="177"/>
      <c r="Q11" s="177" t="s">
        <v>174</v>
      </c>
      <c r="R11" s="1025" t="e">
        <f>IF(D11="N/A", "N/A",IF(E11="N/A","N/A",K11-K11*(AVERAGE(N11:P11)/3)))</f>
        <v>#DIV/0!</v>
      </c>
      <c r="S11" s="1025"/>
      <c r="T11" s="622" t="e">
        <f t="shared" ref="T11:T18" si="1">IF(R11="N/A","N/A",IF(R11&lt;=1,"Bajo",IF(R11&lt;=2,"Medio","Alto")))</f>
        <v>#DIV/0!</v>
      </c>
      <c r="V11" s="1038" t="str">
        <f t="shared" ref="V11:V18" si="2">C11</f>
        <v>Plazas y espacios abiertos: espacios abiertos públicamente accesibles, usualmente pavimentados con poca o nada de vegetación. Pueden combinarse con parques y jardines.</v>
      </c>
      <c r="W11" s="1038"/>
      <c r="X11" s="1038" t="s">
        <v>175</v>
      </c>
      <c r="Y11" s="1038"/>
      <c r="Z11" s="96"/>
      <c r="AA11" s="177"/>
      <c r="AB11" s="178"/>
      <c r="AC11" s="178"/>
      <c r="AD11" s="429" t="e">
        <f>IF(D11="N/A", "N/A",IF(X11="N/A","N/A",AVERAGE(AA11:AC11)))</f>
        <v>#DIV/0!</v>
      </c>
      <c r="AE11" s="184" t="e">
        <f t="shared" ref="AE11:AE18" si="3">IF(AD11="N/A","N/A",IF(AD11&lt;=1,"Bajo",IF(AD11&lt;=2,"Medio","Alto")))</f>
        <v>#DIV/0!</v>
      </c>
      <c r="AF11" s="178"/>
      <c r="AG11" s="178"/>
      <c r="AH11" s="178"/>
      <c r="AI11" s="571"/>
      <c r="AJ11" s="900" t="e">
        <f>IF(D11="N/A", "N/A",IF(X11="N/A","N/A",AD11-AD11*(AVERAGE(AF11:AH11)/3)))</f>
        <v>#DIV/0!</v>
      </c>
      <c r="AK11" s="901" t="e">
        <f t="shared" ref="AK11:AK18" si="4">IF(AJ11="N/A","N/A",IF(AJ11&lt;=1,"Bajo",IF(AJ11&lt;=2,"Medio","Alto")))</f>
        <v>#DIV/0!</v>
      </c>
      <c r="AL11" s="389"/>
      <c r="AM11" s="1032" t="str">
        <f t="shared" ref="AM11:AM18" si="5">V11</f>
        <v>Plazas y espacios abiertos: espacios abiertos públicamente accesibles, usualmente pavimentados con poca o nada de vegetación. Pueden combinarse con parques y jardines.</v>
      </c>
      <c r="AN11" s="1032"/>
      <c r="AO11" s="565" t="s">
        <v>176</v>
      </c>
      <c r="AP11" s="573"/>
      <c r="AQ11" s="574"/>
      <c r="AR11" s="574"/>
      <c r="AS11" s="574"/>
      <c r="AT11" s="575" t="e">
        <f>IF(D11="N/A", "N/A",IF(AO11="N/A","N/A",AVERAGE(AP11:AS11)))</f>
        <v>#DIV/0!</v>
      </c>
      <c r="AU11" s="576" t="e">
        <f t="shared" ref="AU11:AU18" si="6">IF(AT11="N/A","N/A",IF(AT11&lt;=1,"Bajo",IF(AT11&lt;=2,"Medio","Alto")))</f>
        <v>#DIV/0!</v>
      </c>
      <c r="AV11" s="121"/>
      <c r="AW11" s="574"/>
      <c r="AX11" s="574"/>
      <c r="AY11" s="574"/>
      <c r="AZ11" s="574" t="s">
        <v>174</v>
      </c>
      <c r="BA11" s="574"/>
      <c r="BB11" s="571"/>
      <c r="BC11" s="900" t="e">
        <f>IF(D11="N/A", "N/A",IF(AO11="N/A","N/A",AT11-AT11*(AVERAGE(AW11:AY11,BA11)/3)))</f>
        <v>#DIV/0!</v>
      </c>
      <c r="BD11" s="901" t="e">
        <f t="shared" ref="BD11:BD18" si="7">IF(BC11="N/A","N/A",IF(BC11&lt;=1,"Bajo",IF(BC11&lt;=2,"Medio","Alto")))</f>
        <v>#DIV/0!</v>
      </c>
    </row>
    <row r="12" spans="1:56" ht="99.95" customHeight="1" x14ac:dyDescent="0.25">
      <c r="A12" s="1057"/>
      <c r="B12" s="60"/>
      <c r="C12" s="560" t="s">
        <v>177</v>
      </c>
      <c r="D12" s="851" t="s">
        <v>172</v>
      </c>
      <c r="E12" s="395" t="s">
        <v>178</v>
      </c>
      <c r="F12" s="179"/>
      <c r="G12" s="334"/>
      <c r="H12" s="177"/>
      <c r="I12" s="177"/>
      <c r="J12" s="177"/>
      <c r="K12" s="429" t="e">
        <f>IF(D12="N/A", "N/A",IF(E12="N/A","N/A",AVERAGE(G12:J12)))</f>
        <v>#DIV/0!</v>
      </c>
      <c r="L12" s="202" t="e">
        <f t="shared" si="0"/>
        <v>#DIV/0!</v>
      </c>
      <c r="M12" s="125"/>
      <c r="N12" s="177"/>
      <c r="O12" s="177"/>
      <c r="P12" s="177"/>
      <c r="Q12" s="177" t="s">
        <v>174</v>
      </c>
      <c r="R12" s="1025" t="e">
        <f>IF(D12="N/A", "N/A",IF(E12="N/A","N/A",K12-K12*(AVERAGE(N12:P12)/3)))</f>
        <v>#DIV/0!</v>
      </c>
      <c r="S12" s="1025"/>
      <c r="T12" s="622" t="e">
        <f t="shared" si="1"/>
        <v>#DIV/0!</v>
      </c>
      <c r="V12" s="1060" t="str">
        <f t="shared" si="2"/>
        <v>Parques y jardines: espacios verdes públicos destinados a fines recreativos o de conservación (como deportes, pícnic, etc.).  Pueden combinarse con plazas y otros espacios abiertos.</v>
      </c>
      <c r="W12" s="1061"/>
      <c r="X12" s="1038" t="s">
        <v>179</v>
      </c>
      <c r="Y12" s="1038"/>
      <c r="AA12" s="177"/>
      <c r="AB12" s="178"/>
      <c r="AC12" s="178"/>
      <c r="AD12" s="429" t="e">
        <f t="shared" ref="AD12:AD18" si="8">IF(D12="N/A", "N/A",IF(X12="N/A","N/A",AVERAGE(AA12:AC12)))</f>
        <v>#DIV/0!</v>
      </c>
      <c r="AE12" s="184" t="e">
        <f t="shared" si="3"/>
        <v>#DIV/0!</v>
      </c>
      <c r="AF12" s="178"/>
      <c r="AG12" s="178"/>
      <c r="AH12" s="178"/>
      <c r="AI12" s="572"/>
      <c r="AJ12" s="900" t="e">
        <f t="shared" ref="AJ12:AJ18" si="9">IF(D12="N/A", "N/A",IF(X12="N/A","N/A",AD12-AD12*(AVERAGE(AF12:AH12)/3)))</f>
        <v>#DIV/0!</v>
      </c>
      <c r="AK12" s="901" t="e">
        <f t="shared" si="4"/>
        <v>#DIV/0!</v>
      </c>
      <c r="AL12" s="389"/>
      <c r="AM12" s="1032" t="str">
        <f t="shared" si="5"/>
        <v>Parques y jardines: espacios verdes públicos destinados a fines recreativos o de conservación (como deportes, pícnic, etc.).  Pueden combinarse con plazas y otros espacios abiertos.</v>
      </c>
      <c r="AN12" s="1032"/>
      <c r="AO12" s="406" t="s">
        <v>180</v>
      </c>
      <c r="AP12" s="573"/>
      <c r="AQ12" s="574"/>
      <c r="AR12" s="574"/>
      <c r="AS12" s="574"/>
      <c r="AT12" s="577" t="e">
        <f t="shared" ref="AT12:AT17" si="10">IF(D12="N/A", "N/A",IF(AO12="N/A","N/A",AVERAGE(AP12:AS12)))</f>
        <v>#DIV/0!</v>
      </c>
      <c r="AU12" s="578" t="e">
        <f t="shared" si="6"/>
        <v>#DIV/0!</v>
      </c>
      <c r="AV12" s="125"/>
      <c r="AW12" s="574"/>
      <c r="AX12" s="574"/>
      <c r="AY12" s="574"/>
      <c r="AZ12" s="574" t="s">
        <v>174</v>
      </c>
      <c r="BA12" s="574"/>
      <c r="BB12" s="572"/>
      <c r="BC12" s="900" t="e">
        <f>IF(D12="N/A", "N/A",IF(AO12="N/A","N/A",AT12-AT12*(AVERAGE(AW12:AY12,BA12)/3)))</f>
        <v>#DIV/0!</v>
      </c>
      <c r="BD12" s="901" t="e">
        <f t="shared" si="7"/>
        <v>#DIV/0!</v>
      </c>
    </row>
    <row r="13" spans="1:56" ht="99.95" customHeight="1" x14ac:dyDescent="0.25">
      <c r="A13" s="52"/>
      <c r="B13" s="81"/>
      <c r="C13" s="560" t="s">
        <v>181</v>
      </c>
      <c r="D13" s="851" t="s">
        <v>172</v>
      </c>
      <c r="E13" s="395" t="s">
        <v>182</v>
      </c>
      <c r="F13" s="180"/>
      <c r="G13" s="334"/>
      <c r="H13" s="177"/>
      <c r="I13" s="177"/>
      <c r="J13" s="177"/>
      <c r="K13" s="429" t="e">
        <f>IF(D13="N/A", "N/A",IF(E13="N/A","N/A",AVERAGE(G13:J13)))</f>
        <v>#DIV/0!</v>
      </c>
      <c r="L13" s="202" t="e">
        <f t="shared" si="0"/>
        <v>#DIV/0!</v>
      </c>
      <c r="M13" s="125"/>
      <c r="N13" s="177"/>
      <c r="O13" s="177"/>
      <c r="P13" s="177"/>
      <c r="Q13" s="177"/>
      <c r="R13" s="1025" t="e">
        <f>IF(D13="N/A", "N/A",IF(E13="N/A","N/A",K13-K13*(AVERAGE(N13:Q13)/3)))</f>
        <v>#DIV/0!</v>
      </c>
      <c r="S13" s="1025"/>
      <c r="T13" s="622" t="e">
        <f t="shared" si="1"/>
        <v>#DIV/0!</v>
      </c>
      <c r="V13" s="1038" t="str">
        <f t="shared" si="2"/>
        <v>Edificios e infraestructuras auxiliares:  casetas técnicas, almacenes, aparcamientos, aparcabicicletas, quioscos, pequeños polideportivos cubiertos, pasarelas, etc.</v>
      </c>
      <c r="W13" s="1038"/>
      <c r="X13" s="1039" t="s">
        <v>183</v>
      </c>
      <c r="Y13" s="1039"/>
      <c r="AA13" s="177"/>
      <c r="AB13" s="178"/>
      <c r="AC13" s="178"/>
      <c r="AD13" s="429" t="e">
        <f t="shared" si="8"/>
        <v>#DIV/0!</v>
      </c>
      <c r="AE13" s="184" t="e">
        <f t="shared" si="3"/>
        <v>#DIV/0!</v>
      </c>
      <c r="AF13" s="178"/>
      <c r="AG13" s="178"/>
      <c r="AH13" s="178"/>
      <c r="AI13" s="572"/>
      <c r="AJ13" s="900" t="e">
        <f t="shared" si="9"/>
        <v>#DIV/0!</v>
      </c>
      <c r="AK13" s="901" t="e">
        <f t="shared" si="4"/>
        <v>#DIV/0!</v>
      </c>
      <c r="AL13" s="389"/>
      <c r="AM13" s="1032" t="str">
        <f t="shared" si="5"/>
        <v>Edificios e infraestructuras auxiliares:  casetas técnicas, almacenes, aparcamientos, aparcabicicletas, quioscos, pequeños polideportivos cubiertos, pasarelas, etc.</v>
      </c>
      <c r="AN13" s="1032"/>
      <c r="AO13" s="565" t="s">
        <v>184</v>
      </c>
      <c r="AP13" s="573"/>
      <c r="AQ13" s="574"/>
      <c r="AR13" s="574"/>
      <c r="AS13" s="574"/>
      <c r="AT13" s="577" t="e">
        <f t="shared" si="10"/>
        <v>#DIV/0!</v>
      </c>
      <c r="AU13" s="578" t="e">
        <f t="shared" si="6"/>
        <v>#DIV/0!</v>
      </c>
      <c r="AV13" s="125"/>
      <c r="AW13" s="574"/>
      <c r="AX13" s="574"/>
      <c r="AY13" s="574"/>
      <c r="AZ13" s="574"/>
      <c r="BA13" s="574"/>
      <c r="BB13" s="572"/>
      <c r="BC13" s="900" t="e">
        <f>IF(D13="N/A", "N/A",IF(AO13="N/A","N/A",AT13-AT13*(AVERAGE(AW13:BA13)/3)))</f>
        <v>#DIV/0!</v>
      </c>
      <c r="BD13" s="901" t="e">
        <f t="shared" si="7"/>
        <v>#DIV/0!</v>
      </c>
    </row>
    <row r="14" spans="1:56" ht="99.95" customHeight="1" x14ac:dyDescent="0.25">
      <c r="A14" s="69"/>
      <c r="B14" s="81"/>
      <c r="C14" s="560" t="s">
        <v>185</v>
      </c>
      <c r="D14" s="851" t="s">
        <v>172</v>
      </c>
      <c r="E14" s="395" t="s">
        <v>186</v>
      </c>
      <c r="F14" s="179"/>
      <c r="G14" s="334"/>
      <c r="H14" s="177"/>
      <c r="I14" s="178" t="s">
        <v>174</v>
      </c>
      <c r="J14" s="177"/>
      <c r="K14" s="429" t="e">
        <f>IF(D14="N/A","N/A",IF(E14="N/A","N/A",AVERAGE(G14:H14,J14)))</f>
        <v>#DIV/0!</v>
      </c>
      <c r="L14" s="202" t="e">
        <f t="shared" si="0"/>
        <v>#DIV/0!</v>
      </c>
      <c r="M14" s="125"/>
      <c r="N14" s="177"/>
      <c r="O14" s="177"/>
      <c r="P14" s="177"/>
      <c r="Q14" s="177"/>
      <c r="R14" s="1025" t="e">
        <f>IF(D14="N/A", "N/A",IF(E14="N/A","N/A",K14-K14*(AVERAGE(N14:Q14)/3)))</f>
        <v>#DIV/0!</v>
      </c>
      <c r="S14" s="1025"/>
      <c r="T14" s="622" t="e">
        <f t="shared" si="1"/>
        <v>#DIV/0!</v>
      </c>
      <c r="V14" s="1038" t="str">
        <f t="shared" si="2"/>
        <v>Equipos: componentes de iluminación, vallas, aparatos de aire acondicionado de las instalaciones interiores, equipos electromecánicos para piscinas, etc.</v>
      </c>
      <c r="W14" s="1038"/>
      <c r="X14" s="1039" t="s">
        <v>174</v>
      </c>
      <c r="Y14" s="1039"/>
      <c r="AA14" s="177"/>
      <c r="AB14" s="178"/>
      <c r="AC14" s="178"/>
      <c r="AD14" s="429" t="str">
        <f t="shared" si="8"/>
        <v>N/A</v>
      </c>
      <c r="AE14" s="184" t="str">
        <f t="shared" si="3"/>
        <v>N/A</v>
      </c>
      <c r="AF14" s="178"/>
      <c r="AG14" s="178"/>
      <c r="AH14" s="178"/>
      <c r="AI14" s="572"/>
      <c r="AJ14" s="900" t="str">
        <f t="shared" si="9"/>
        <v>N/A</v>
      </c>
      <c r="AK14" s="901" t="str">
        <f t="shared" si="4"/>
        <v>N/A</v>
      </c>
      <c r="AL14" s="389"/>
      <c r="AM14" s="1032" t="str">
        <f t="shared" si="5"/>
        <v>Equipos: componentes de iluminación, vallas, aparatos de aire acondicionado de las instalaciones interiores, equipos electromecánicos para piscinas, etc.</v>
      </c>
      <c r="AN14" s="1032"/>
      <c r="AO14" s="406" t="s">
        <v>187</v>
      </c>
      <c r="AP14" s="573"/>
      <c r="AQ14" s="574"/>
      <c r="AR14" s="574"/>
      <c r="AS14" s="574"/>
      <c r="AT14" s="577" t="e">
        <f t="shared" si="10"/>
        <v>#DIV/0!</v>
      </c>
      <c r="AU14" s="578" t="e">
        <f t="shared" si="6"/>
        <v>#DIV/0!</v>
      </c>
      <c r="AV14" s="125"/>
      <c r="AW14" s="574"/>
      <c r="AX14" s="574"/>
      <c r="AY14" s="574"/>
      <c r="AZ14" s="574"/>
      <c r="BA14" s="574"/>
      <c r="BB14" s="572"/>
      <c r="BC14" s="900" t="e">
        <f>IF(D14="N/A", "N/A",IF(AO14="N/A","N/A",AT14-AT14*(AVERAGE(AW14:BA14)/3)))</f>
        <v>#DIV/0!</v>
      </c>
      <c r="BD14" s="901" t="e">
        <f t="shared" si="7"/>
        <v>#DIV/0!</v>
      </c>
    </row>
    <row r="15" spans="1:56" ht="99.95" customHeight="1" x14ac:dyDescent="0.25">
      <c r="A15" s="181"/>
      <c r="B15" s="79"/>
      <c r="C15" s="560" t="s">
        <v>188</v>
      </c>
      <c r="D15" s="851" t="s">
        <v>172</v>
      </c>
      <c r="E15" s="395" t="s">
        <v>189</v>
      </c>
      <c r="F15" s="179"/>
      <c r="G15" s="334"/>
      <c r="H15" s="177"/>
      <c r="I15" s="177"/>
      <c r="J15" s="178" t="s">
        <v>174</v>
      </c>
      <c r="K15" s="429" t="e">
        <f>IF(D15="N/A", "N/A",IF(E15="N/A","N/A",AVERAGE(G15:I15)))</f>
        <v>#DIV/0!</v>
      </c>
      <c r="L15" s="202" t="e">
        <f t="shared" si="0"/>
        <v>#DIV/0!</v>
      </c>
      <c r="M15" s="125"/>
      <c r="N15" s="177"/>
      <c r="O15" s="177"/>
      <c r="P15" s="177"/>
      <c r="Q15" s="177"/>
      <c r="R15" s="1025" t="e">
        <f>IF(D15="N/A", "N/A",IF(E15="N/A","N/A",K15-K15*(AVERAGE(N15:Q15)/3)))</f>
        <v>#DIV/0!</v>
      </c>
      <c r="S15" s="1025"/>
      <c r="T15" s="622" t="e">
        <f t="shared" si="1"/>
        <v>#DIV/0!</v>
      </c>
      <c r="V15" s="1038" t="str">
        <f t="shared" si="2"/>
        <v>Mobiliario urbano: mesas y bancos fijos, fuentes, jardineras, señales y paneles informativos, paradas de autobús dentro de los límites del proyecto, plataformas de observación, etc.</v>
      </c>
      <c r="W15" s="1038"/>
      <c r="X15" s="1038" t="s">
        <v>190</v>
      </c>
      <c r="Y15" s="1038"/>
      <c r="AA15" s="177"/>
      <c r="AB15" s="178"/>
      <c r="AC15" s="178"/>
      <c r="AD15" s="429" t="e">
        <f t="shared" si="8"/>
        <v>#DIV/0!</v>
      </c>
      <c r="AE15" s="184" t="e">
        <f t="shared" si="3"/>
        <v>#DIV/0!</v>
      </c>
      <c r="AF15" s="178"/>
      <c r="AG15" s="178"/>
      <c r="AH15" s="178"/>
      <c r="AI15" s="572"/>
      <c r="AJ15" s="900" t="e">
        <f t="shared" si="9"/>
        <v>#DIV/0!</v>
      </c>
      <c r="AK15" s="901" t="e">
        <f t="shared" si="4"/>
        <v>#DIV/0!</v>
      </c>
      <c r="AL15" s="389"/>
      <c r="AM15" s="1032" t="str">
        <f t="shared" si="5"/>
        <v>Mobiliario urbano: mesas y bancos fijos, fuentes, jardineras, señales y paneles informativos, paradas de autobús dentro de los límites del proyecto, plataformas de observación, etc.</v>
      </c>
      <c r="AN15" s="1032"/>
      <c r="AO15" s="406" t="s">
        <v>191</v>
      </c>
      <c r="AP15" s="573"/>
      <c r="AQ15" s="574"/>
      <c r="AR15" s="574"/>
      <c r="AS15" s="574"/>
      <c r="AT15" s="577" t="e">
        <f t="shared" si="10"/>
        <v>#DIV/0!</v>
      </c>
      <c r="AU15" s="578" t="e">
        <f t="shared" si="6"/>
        <v>#DIV/0!</v>
      </c>
      <c r="AV15" s="125"/>
      <c r="AW15" s="574"/>
      <c r="AX15" s="574"/>
      <c r="AY15" s="574"/>
      <c r="AZ15" s="574"/>
      <c r="BA15" s="574"/>
      <c r="BB15" s="572"/>
      <c r="BC15" s="900" t="e">
        <f>IF(D15="N/A", "N/A",IF(AO15="N/A","N/A",AT15-AT15*(AVERAGE(AW15:BA15)/3)))</f>
        <v>#DIV/0!</v>
      </c>
      <c r="BD15" s="901" t="e">
        <f t="shared" si="7"/>
        <v>#DIV/0!</v>
      </c>
    </row>
    <row r="16" spans="1:56" ht="99.95" customHeight="1" x14ac:dyDescent="0.25">
      <c r="A16" s="182"/>
      <c r="B16" s="79"/>
      <c r="C16" s="560" t="s">
        <v>192</v>
      </c>
      <c r="D16" s="851" t="s">
        <v>172</v>
      </c>
      <c r="E16" s="395" t="s">
        <v>193</v>
      </c>
      <c r="F16" s="179"/>
      <c r="G16" s="334"/>
      <c r="H16" s="177"/>
      <c r="I16" s="177"/>
      <c r="J16" s="177"/>
      <c r="K16" s="429" t="e">
        <f>IF(D16="N/A", "N/A",IF(E16="N/A","N/A",AVERAGE(G16:J16)))</f>
        <v>#DIV/0!</v>
      </c>
      <c r="L16" s="202" t="e">
        <f t="shared" si="0"/>
        <v>#DIV/0!</v>
      </c>
      <c r="M16" s="125"/>
      <c r="N16" s="177"/>
      <c r="O16" s="177"/>
      <c r="P16" s="177"/>
      <c r="Q16" s="177"/>
      <c r="R16" s="1025" t="e">
        <f>IF(D16="N/A", "N/A",IF(E16="N/A","N/A",K16-K16*(AVERAGE(N16:Q16)/3)))</f>
        <v>#DIV/0!</v>
      </c>
      <c r="S16" s="1025"/>
      <c r="T16" s="622" t="e">
        <f t="shared" si="1"/>
        <v>#DIV/0!</v>
      </c>
      <c r="V16" s="1038" t="str">
        <f t="shared" si="2"/>
        <v>Espacios verdes en vías peatonales/ciclables, aceras, calles peatonales y bordes de las carreteras.</v>
      </c>
      <c r="W16" s="1038"/>
      <c r="X16" s="1038" t="s">
        <v>194</v>
      </c>
      <c r="Y16" s="1038"/>
      <c r="AA16" s="177"/>
      <c r="AB16" s="178"/>
      <c r="AC16" s="178"/>
      <c r="AD16" s="429" t="e">
        <f t="shared" si="8"/>
        <v>#DIV/0!</v>
      </c>
      <c r="AE16" s="184" t="e">
        <f t="shared" si="3"/>
        <v>#DIV/0!</v>
      </c>
      <c r="AF16" s="178"/>
      <c r="AG16" s="178"/>
      <c r="AH16" s="178"/>
      <c r="AI16" s="572"/>
      <c r="AJ16" s="900" t="e">
        <f t="shared" si="9"/>
        <v>#DIV/0!</v>
      </c>
      <c r="AK16" s="901" t="e">
        <f t="shared" si="4"/>
        <v>#DIV/0!</v>
      </c>
      <c r="AL16" s="389"/>
      <c r="AM16" s="1032" t="str">
        <f t="shared" si="5"/>
        <v>Espacios verdes en vías peatonales/ciclables, aceras, calles peatonales y bordes de las carreteras.</v>
      </c>
      <c r="AN16" s="1032"/>
      <c r="AO16" s="406" t="s">
        <v>195</v>
      </c>
      <c r="AP16" s="573"/>
      <c r="AQ16" s="574"/>
      <c r="AR16" s="574"/>
      <c r="AS16" s="574"/>
      <c r="AT16" s="577" t="e">
        <f t="shared" si="10"/>
        <v>#DIV/0!</v>
      </c>
      <c r="AU16" s="578" t="e">
        <f t="shared" si="6"/>
        <v>#DIV/0!</v>
      </c>
      <c r="AV16" s="125"/>
      <c r="AW16" s="574"/>
      <c r="AX16" s="574"/>
      <c r="AY16" s="574"/>
      <c r="AZ16" s="574"/>
      <c r="BA16" s="574"/>
      <c r="BB16" s="572"/>
      <c r="BC16" s="900" t="e">
        <f>IF(D16="N/A", "N/A",IF(AO16="N/A","N/A",AT16-AT16*(AVERAGE(AW16:BA16)/3)))</f>
        <v>#DIV/0!</v>
      </c>
      <c r="BD16" s="901" t="e">
        <f t="shared" si="7"/>
        <v>#DIV/0!</v>
      </c>
    </row>
    <row r="17" spans="1:56" ht="99.95" customHeight="1" x14ac:dyDescent="0.25">
      <c r="A17" s="182"/>
      <c r="B17" s="79"/>
      <c r="C17" s="562" t="s">
        <v>196</v>
      </c>
      <c r="D17" s="851" t="s">
        <v>172</v>
      </c>
      <c r="E17" s="395" t="s">
        <v>197</v>
      </c>
      <c r="F17" s="180"/>
      <c r="G17" s="334"/>
      <c r="H17" s="177"/>
      <c r="I17" s="177"/>
      <c r="J17" s="177"/>
      <c r="K17" s="429" t="e">
        <f>IF(D17="N/A", "N/A",IF(E17="N/A","N/A",AVERAGE(G17:J17)))</f>
        <v>#DIV/0!</v>
      </c>
      <c r="L17" s="202" t="e">
        <f t="shared" si="0"/>
        <v>#DIV/0!</v>
      </c>
      <c r="M17" s="125"/>
      <c r="N17" s="177"/>
      <c r="O17" s="177"/>
      <c r="P17" s="177"/>
      <c r="Q17" s="177"/>
      <c r="R17" s="1025" t="e">
        <f>IF(D17="N/A", "N/A",IF(E17="N/A","N/A",K17-K17*(AVERAGE(N17:Q17)/3)))</f>
        <v>#DIV/0!</v>
      </c>
      <c r="S17" s="1025"/>
      <c r="T17" s="622" t="e">
        <f t="shared" si="1"/>
        <v>#DIV/0!</v>
      </c>
      <c r="V17" s="1038" t="str">
        <f t="shared" si="2"/>
        <v>Parques infantiles e instalaciones deportivas al aire libre (incluidos equipos fitness, campos fútbol y baloncesto, pistas de voleibol, canchas de tenis y pádel, piscinas, etc.).</v>
      </c>
      <c r="W17" s="1038"/>
      <c r="X17" s="1038" t="s">
        <v>198</v>
      </c>
      <c r="Y17" s="1038"/>
      <c r="AA17" s="177"/>
      <c r="AB17" s="178"/>
      <c r="AC17" s="178"/>
      <c r="AD17" s="429" t="e">
        <f t="shared" si="8"/>
        <v>#DIV/0!</v>
      </c>
      <c r="AE17" s="184" t="e">
        <f t="shared" si="3"/>
        <v>#DIV/0!</v>
      </c>
      <c r="AF17" s="178"/>
      <c r="AG17" s="178"/>
      <c r="AH17" s="178"/>
      <c r="AI17" s="572"/>
      <c r="AJ17" s="900" t="e">
        <f t="shared" si="9"/>
        <v>#DIV/0!</v>
      </c>
      <c r="AK17" s="901" t="e">
        <f t="shared" si="4"/>
        <v>#DIV/0!</v>
      </c>
      <c r="AL17" s="389"/>
      <c r="AM17" s="1032" t="str">
        <f t="shared" si="5"/>
        <v>Parques infantiles e instalaciones deportivas al aire libre (incluidos equipos fitness, campos fútbol y baloncesto, pistas de voleibol, canchas de tenis y pádel, piscinas, etc.).</v>
      </c>
      <c r="AN17" s="1032"/>
      <c r="AO17" s="406" t="s">
        <v>199</v>
      </c>
      <c r="AP17" s="573"/>
      <c r="AQ17" s="574"/>
      <c r="AR17" s="574"/>
      <c r="AS17" s="574"/>
      <c r="AT17" s="577" t="e">
        <f t="shared" si="10"/>
        <v>#DIV/0!</v>
      </c>
      <c r="AU17" s="578" t="e">
        <f t="shared" si="6"/>
        <v>#DIV/0!</v>
      </c>
      <c r="AV17" s="125"/>
      <c r="AW17" s="574"/>
      <c r="AX17" s="574"/>
      <c r="AY17" s="574"/>
      <c r="AZ17" s="574"/>
      <c r="BA17" s="574"/>
      <c r="BB17" s="572"/>
      <c r="BC17" s="900" t="e">
        <f>IF(D17="N/A", "N/A",IF(AO17="N/A","N/A",AT17-AT17*(AVERAGE(AW17:BA17)/3)))</f>
        <v>#DIV/0!</v>
      </c>
      <c r="BD17" s="901" t="e">
        <f t="shared" si="7"/>
        <v>#DIV/0!</v>
      </c>
    </row>
    <row r="18" spans="1:56" ht="99.95" customHeight="1" x14ac:dyDescent="0.25">
      <c r="A18" s="182"/>
      <c r="B18" s="79"/>
      <c r="C18" s="560" t="s">
        <v>200</v>
      </c>
      <c r="D18" s="851" t="s">
        <v>172</v>
      </c>
      <c r="E18" s="395" t="s">
        <v>201</v>
      </c>
      <c r="F18" s="179"/>
      <c r="G18" s="177"/>
      <c r="H18" s="177"/>
      <c r="I18" s="177"/>
      <c r="J18" s="177"/>
      <c r="K18" s="429" t="e">
        <f>IF(D18="N/A", "N/A",IF(E18="N/A","N/A",AVERAGE(G18:J18)))</f>
        <v>#DIV/0!</v>
      </c>
      <c r="L18" s="202" t="e">
        <f t="shared" si="0"/>
        <v>#DIV/0!</v>
      </c>
      <c r="M18" s="125"/>
      <c r="N18" s="177"/>
      <c r="O18" s="177"/>
      <c r="P18" s="177"/>
      <c r="Q18" s="177" t="s">
        <v>174</v>
      </c>
      <c r="R18" s="1025" t="e">
        <f>IF(D18="N/A", "N/A",IF(E18="N/A","N/A",K18-K18*(AVERAGE(N18:P18)/3)))</f>
        <v>#DIV/0!</v>
      </c>
      <c r="S18" s="1025"/>
      <c r="T18" s="622" t="e">
        <f t="shared" si="1"/>
        <v>#DIV/0!</v>
      </c>
      <c r="V18" s="1038" t="str">
        <f t="shared" si="2"/>
        <v>Infraestructuras azules/verdes (incluidos estanques artificiales, aliviaderos biológicos y otras soluciones basadas en la naturaleza).</v>
      </c>
      <c r="W18" s="1038"/>
      <c r="X18" s="1039" t="s">
        <v>202</v>
      </c>
      <c r="Y18" s="1039"/>
      <c r="AA18" s="177"/>
      <c r="AB18" s="178"/>
      <c r="AC18" s="178"/>
      <c r="AD18" s="429" t="e">
        <f t="shared" si="8"/>
        <v>#DIV/0!</v>
      </c>
      <c r="AE18" s="184" t="e">
        <f t="shared" si="3"/>
        <v>#DIV/0!</v>
      </c>
      <c r="AF18" s="178"/>
      <c r="AG18" s="178"/>
      <c r="AH18" s="178"/>
      <c r="AI18" s="572"/>
      <c r="AJ18" s="900" t="e">
        <f t="shared" si="9"/>
        <v>#DIV/0!</v>
      </c>
      <c r="AK18" s="901" t="e">
        <f t="shared" si="4"/>
        <v>#DIV/0!</v>
      </c>
      <c r="AL18" s="389"/>
      <c r="AM18" s="1032" t="str">
        <f t="shared" si="5"/>
        <v>Infraestructuras azules/verdes (incluidos estanques artificiales, aliviaderos biológicos y otras soluciones basadas en la naturaleza).</v>
      </c>
      <c r="AN18" s="1032"/>
      <c r="AO18" s="565" t="s">
        <v>203</v>
      </c>
      <c r="AP18" s="573"/>
      <c r="AQ18" s="574"/>
      <c r="AR18" s="574"/>
      <c r="AS18" s="574"/>
      <c r="AT18" s="577" t="e">
        <f>IF(D18="N/A", "N/A",IF(AO18="N/A","N/A",AVERAGE(AP18:AR18)))</f>
        <v>#DIV/0!</v>
      </c>
      <c r="AU18" s="578" t="e">
        <f t="shared" si="6"/>
        <v>#DIV/0!</v>
      </c>
      <c r="AV18" s="125"/>
      <c r="AW18" s="574"/>
      <c r="AX18" s="574"/>
      <c r="AY18" s="574"/>
      <c r="AZ18" s="574" t="s">
        <v>174</v>
      </c>
      <c r="BA18" s="574"/>
      <c r="BB18" s="572"/>
      <c r="BC18" s="900" t="e">
        <f>IF(D18="N/A", "N/A",IF(AO18="N/A","N/A",AT18-AT18*(AVERAGE(AW18:AY18,BA18)/3)))</f>
        <v>#DIV/0!</v>
      </c>
      <c r="BD18" s="901" t="e">
        <f t="shared" si="7"/>
        <v>#DIV/0!</v>
      </c>
    </row>
    <row r="19" spans="1:56" x14ac:dyDescent="0.25">
      <c r="J19" s="467"/>
      <c r="K19" s="467"/>
    </row>
    <row r="20" spans="1:56" ht="27" customHeight="1" x14ac:dyDescent="0.25">
      <c r="H20" s="579"/>
      <c r="I20" s="579"/>
      <c r="J20" s="579"/>
      <c r="K20" s="579"/>
    </row>
    <row r="21" spans="1:56" s="88" customFormat="1" ht="33.75" customHeight="1" x14ac:dyDescent="0.3">
      <c r="B21" s="40"/>
      <c r="C21" s="1052"/>
      <c r="D21" s="1052"/>
      <c r="E21" s="8"/>
      <c r="F21" s="40"/>
      <c r="G21" s="582" t="s">
        <v>204</v>
      </c>
      <c r="H21" s="582" t="s">
        <v>205</v>
      </c>
      <c r="I21" s="582" t="s">
        <v>206</v>
      </c>
      <c r="J21" s="1049" t="s">
        <v>207</v>
      </c>
      <c r="K21" s="1049"/>
      <c r="L21" s="40"/>
      <c r="M21" s="40"/>
      <c r="N21" s="469"/>
      <c r="O21" s="469"/>
      <c r="P21" s="469"/>
      <c r="Q21" s="608" t="s">
        <v>208</v>
      </c>
      <c r="R21" s="609" t="s">
        <v>209</v>
      </c>
      <c r="S21" s="603"/>
      <c r="T21" s="1053" t="s">
        <v>210</v>
      </c>
      <c r="U21" s="1053"/>
      <c r="V21" s="1053"/>
      <c r="W21" s="580"/>
      <c r="X21" s="172"/>
      <c r="Y21" s="172"/>
      <c r="Z21" s="40"/>
      <c r="AA21" s="587" t="s">
        <v>211</v>
      </c>
      <c r="AB21" s="587" t="s">
        <v>212</v>
      </c>
      <c r="AC21" s="587" t="s">
        <v>213</v>
      </c>
      <c r="AD21" s="1063" t="s">
        <v>214</v>
      </c>
      <c r="AE21" s="1063"/>
      <c r="AF21" s="40"/>
      <c r="AG21" s="40"/>
      <c r="AH21" s="40"/>
      <c r="AI21" s="40"/>
      <c r="AJ21" s="40"/>
      <c r="AK21" s="200"/>
      <c r="AL21" s="183"/>
      <c r="AM21" s="183"/>
      <c r="AN21" s="40"/>
      <c r="AO21" s="40"/>
      <c r="AP21" s="40"/>
      <c r="AQ21" s="40"/>
      <c r="AR21" s="40"/>
      <c r="AS21" s="40"/>
      <c r="AT21" s="40"/>
      <c r="AU21" s="40"/>
      <c r="AV21" s="40"/>
      <c r="AW21" s="40"/>
      <c r="AX21" s="40"/>
      <c r="AY21" s="40"/>
      <c r="AZ21" s="40"/>
      <c r="BA21" s="40"/>
      <c r="BB21" s="40"/>
      <c r="BC21" s="40"/>
    </row>
    <row r="22" spans="1:56" s="88" customFormat="1" ht="66" customHeight="1" x14ac:dyDescent="0.25">
      <c r="B22" s="40"/>
      <c r="C22" s="1043" t="s">
        <v>215</v>
      </c>
      <c r="D22" s="1043"/>
      <c r="E22" s="1043"/>
      <c r="F22" s="40"/>
      <c r="G22" s="583" t="s">
        <v>216</v>
      </c>
      <c r="H22" s="583" t="s">
        <v>217</v>
      </c>
      <c r="I22" s="583" t="s">
        <v>218</v>
      </c>
      <c r="J22" s="584" t="s">
        <v>138</v>
      </c>
      <c r="K22" s="584" t="s">
        <v>219</v>
      </c>
      <c r="L22" s="40"/>
      <c r="M22" s="40"/>
      <c r="N22" s="1043" t="s">
        <v>220</v>
      </c>
      <c r="O22" s="1043"/>
      <c r="P22" s="1043"/>
      <c r="Q22" s="610" t="s">
        <v>221</v>
      </c>
      <c r="R22" s="611" t="s">
        <v>222</v>
      </c>
      <c r="S22" s="605"/>
      <c r="T22" s="1054" t="s">
        <v>138</v>
      </c>
      <c r="U22" s="1054"/>
      <c r="V22" s="584" t="s">
        <v>219</v>
      </c>
      <c r="W22" s="482"/>
      <c r="X22" s="1062" t="s">
        <v>223</v>
      </c>
      <c r="Y22" s="1062"/>
      <c r="Z22" s="1062"/>
      <c r="AA22" s="583" t="s">
        <v>224</v>
      </c>
      <c r="AB22" s="583" t="s">
        <v>217</v>
      </c>
      <c r="AC22" s="583" t="s">
        <v>218</v>
      </c>
      <c r="AD22" s="584" t="s">
        <v>138</v>
      </c>
      <c r="AE22" s="584" t="s">
        <v>219</v>
      </c>
      <c r="AF22" s="40"/>
      <c r="AG22" s="40"/>
      <c r="AH22" s="40"/>
      <c r="AI22" s="40"/>
      <c r="AJ22" s="200"/>
      <c r="AK22" s="183"/>
      <c r="AL22" s="183"/>
      <c r="AM22" s="40"/>
      <c r="AN22" s="40"/>
      <c r="AO22" s="40"/>
      <c r="AP22" s="40"/>
      <c r="AQ22" s="40"/>
      <c r="AR22" s="40"/>
      <c r="AS22" s="40"/>
      <c r="AT22" s="40"/>
      <c r="AU22" s="40"/>
      <c r="AV22" s="40"/>
      <c r="AW22" s="40"/>
      <c r="AX22" s="40"/>
      <c r="AY22" s="40"/>
      <c r="AZ22" s="40"/>
      <c r="BA22" s="40"/>
      <c r="BB22" s="40"/>
      <c r="BC22" s="40"/>
    </row>
    <row r="23" spans="1:56" s="88" customFormat="1" ht="59.1" customHeight="1" x14ac:dyDescent="0.25">
      <c r="B23" s="40"/>
      <c r="C23" s="1044" t="s">
        <v>225</v>
      </c>
      <c r="D23" s="1045"/>
      <c r="E23" s="403" t="s">
        <v>158</v>
      </c>
      <c r="F23" s="40"/>
      <c r="G23" s="585" t="s">
        <v>226</v>
      </c>
      <c r="H23" s="585" t="s">
        <v>755</v>
      </c>
      <c r="I23" s="585" t="s">
        <v>227</v>
      </c>
      <c r="J23" s="585" t="s">
        <v>162</v>
      </c>
      <c r="K23" s="585" t="s">
        <v>163</v>
      </c>
      <c r="L23" s="40"/>
      <c r="M23" s="40"/>
      <c r="N23" s="348" t="s">
        <v>225</v>
      </c>
      <c r="O23" s="1046" t="s">
        <v>158</v>
      </c>
      <c r="P23" s="1046"/>
      <c r="Q23" s="612" t="s">
        <v>228</v>
      </c>
      <c r="R23" s="613" t="s">
        <v>161</v>
      </c>
      <c r="S23" s="606"/>
      <c r="T23" s="1027" t="s">
        <v>162</v>
      </c>
      <c r="U23" s="1027"/>
      <c r="V23" s="586" t="s">
        <v>163</v>
      </c>
      <c r="W23" s="388"/>
      <c r="X23" s="348" t="s">
        <v>225</v>
      </c>
      <c r="Y23" s="1030" t="s">
        <v>158</v>
      </c>
      <c r="Z23" s="1030"/>
      <c r="AA23" s="585" t="s">
        <v>229</v>
      </c>
      <c r="AB23" s="585" t="s">
        <v>755</v>
      </c>
      <c r="AC23" s="585" t="s">
        <v>227</v>
      </c>
      <c r="AD23" s="585" t="s">
        <v>162</v>
      </c>
      <c r="AE23" s="585" t="s">
        <v>163</v>
      </c>
      <c r="AF23" s="40"/>
      <c r="AG23" s="40"/>
      <c r="AH23" s="40"/>
      <c r="AI23" s="40"/>
      <c r="AJ23" s="200"/>
      <c r="AK23" s="183"/>
      <c r="AL23" s="183"/>
      <c r="AM23" s="40"/>
      <c r="AN23" s="40"/>
      <c r="AO23" s="40"/>
      <c r="AP23" s="40"/>
      <c r="AQ23" s="40"/>
      <c r="AR23" s="40"/>
      <c r="AS23" s="40"/>
      <c r="AT23" s="40"/>
      <c r="AU23" s="40"/>
      <c r="AV23" s="40"/>
      <c r="AW23" s="40"/>
      <c r="AX23" s="40"/>
      <c r="AY23" s="40"/>
      <c r="AZ23" s="40"/>
      <c r="BA23" s="40"/>
      <c r="BB23" s="40"/>
      <c r="BC23" s="40"/>
    </row>
    <row r="24" spans="1:56" s="88" customFormat="1" ht="69" customHeight="1" x14ac:dyDescent="0.25">
      <c r="B24" s="40"/>
      <c r="C24" s="1037" t="s">
        <v>230</v>
      </c>
      <c r="D24" s="1037"/>
      <c r="E24" s="406" t="s">
        <v>231</v>
      </c>
      <c r="F24" s="66"/>
      <c r="G24" s="853"/>
      <c r="H24" s="853"/>
      <c r="I24" s="853"/>
      <c r="J24" s="857" t="e">
        <f>IF(E24="N/A", "N/A", AVERAGE(G24:I24))</f>
        <v>#DIV/0!</v>
      </c>
      <c r="K24" s="903" t="e">
        <f>IF(J24="N/A","N/A",IF(J24&lt;=1,"Bajo",IF(J24&lt;=2,"Medio","Alto")))</f>
        <v>#DIV/0!</v>
      </c>
      <c r="L24" s="468"/>
      <c r="M24" s="130"/>
      <c r="N24" s="592" t="s">
        <v>230</v>
      </c>
      <c r="O24" s="1047" t="s">
        <v>174</v>
      </c>
      <c r="P24" s="1048"/>
      <c r="Q24" s="614" t="s">
        <v>174</v>
      </c>
      <c r="R24" s="615" t="s">
        <v>174</v>
      </c>
      <c r="S24" s="607"/>
      <c r="T24" s="1028" t="str">
        <f>IF(O24="N/A","N/A",(Q24+R24)/2)</f>
        <v>N/A</v>
      </c>
      <c r="U24" s="1028"/>
      <c r="V24" s="581" t="str">
        <f>IF(T24="N/A","N/A",IF(T24&lt;=1,"Bajo",IF(T24&lt;=2,"Medio","Alto")))</f>
        <v>N/A</v>
      </c>
      <c r="W24" s="135"/>
      <c r="X24" s="592" t="s">
        <v>230</v>
      </c>
      <c r="Y24" s="1020" t="s">
        <v>232</v>
      </c>
      <c r="Z24" s="1020"/>
      <c r="AA24" s="856"/>
      <c r="AB24" s="856"/>
      <c r="AC24" s="602"/>
      <c r="AD24" s="899" t="e">
        <f>IF(Y24="N/A", "N/A", AVERAGE(AA24:AC24))</f>
        <v>#DIV/0!</v>
      </c>
      <c r="AE24" s="581" t="e">
        <f>IF(AD24="N/A","N/A",IF(AD24&lt;=1,"Bajo",IF(AD24&lt;=2,"Medio","Alto")))</f>
        <v>#DIV/0!</v>
      </c>
      <c r="AF24" s="40"/>
      <c r="AG24" s="40"/>
      <c r="AH24" s="40"/>
      <c r="AI24" s="40"/>
      <c r="AJ24" s="200"/>
      <c r="AK24" s="183"/>
      <c r="AL24" s="183"/>
      <c r="AM24" s="40"/>
      <c r="AN24" s="40"/>
      <c r="AO24" s="40"/>
      <c r="AP24" s="40"/>
      <c r="AQ24" s="40"/>
      <c r="AR24" s="40"/>
      <c r="AS24" s="40"/>
      <c r="AT24" s="40"/>
      <c r="AU24" s="40"/>
      <c r="AV24" s="40"/>
      <c r="AW24" s="40"/>
      <c r="AX24" s="40"/>
      <c r="AY24" s="40"/>
      <c r="AZ24" s="40"/>
      <c r="BA24" s="40"/>
      <c r="BB24" s="40"/>
      <c r="BC24" s="40"/>
    </row>
    <row r="25" spans="1:56" s="88" customFormat="1" ht="57" customHeight="1" x14ac:dyDescent="0.25">
      <c r="B25" s="69"/>
      <c r="C25" s="1037" t="s">
        <v>233</v>
      </c>
      <c r="D25" s="1037"/>
      <c r="E25" s="406" t="s">
        <v>234</v>
      </c>
      <c r="F25" s="66"/>
      <c r="G25" s="854"/>
      <c r="H25" s="853"/>
      <c r="I25" s="853"/>
      <c r="J25" s="857" t="e">
        <f>IF(E25="N/A", "N/A", AVERAGE(G25:I25))</f>
        <v>#DIV/0!</v>
      </c>
      <c r="K25" s="903" t="e">
        <f>IF(J25="N/A","N/A",IF(J25&lt;=1,"Bajo",IF(J25&lt;=2,"Medio","Alto")))</f>
        <v>#DIV/0!</v>
      </c>
      <c r="L25" s="467"/>
      <c r="M25" s="130"/>
      <c r="N25" s="592" t="s">
        <v>235</v>
      </c>
      <c r="O25" s="1047" t="s">
        <v>174</v>
      </c>
      <c r="P25" s="1048"/>
      <c r="Q25" s="614" t="s">
        <v>174</v>
      </c>
      <c r="R25" s="615" t="s">
        <v>174</v>
      </c>
      <c r="S25" s="607"/>
      <c r="T25" s="1028" t="str">
        <f>IF(O25="N/A","N/A",(Q25+R25)/2)</f>
        <v>N/A</v>
      </c>
      <c r="U25" s="1028"/>
      <c r="V25" s="581" t="str">
        <f>IF(T25="N/A","N/A",IF(T25&lt;=1,"Bajo",IF(T25&lt;=2,"Medio","Alto")))</f>
        <v>N/A</v>
      </c>
      <c r="W25" s="135"/>
      <c r="X25" s="592" t="s">
        <v>236</v>
      </c>
      <c r="Y25" s="1020" t="s">
        <v>237</v>
      </c>
      <c r="Z25" s="1020"/>
      <c r="AA25" s="856"/>
      <c r="AB25" s="856"/>
      <c r="AC25" s="602"/>
      <c r="AD25" s="899" t="e">
        <f t="shared" ref="AD25:AD26" si="11">IF(Y25="N/A", "N/A", AVERAGE(AA25:AC25))</f>
        <v>#DIV/0!</v>
      </c>
      <c r="AE25" s="581" t="e">
        <f>IF(AD25="N/A","N/A",IF(AD25&lt;=1,"Bajo",IF(AD25&lt;=2,"Medio","Alto")))</f>
        <v>#DIV/0!</v>
      </c>
      <c r="AF25" s="40"/>
      <c r="AG25" s="40"/>
      <c r="AH25" s="40"/>
      <c r="AI25" s="40"/>
      <c r="AJ25" s="200"/>
      <c r="AK25" s="183"/>
      <c r="AL25" s="183"/>
      <c r="AM25" s="40"/>
      <c r="AN25" s="40"/>
      <c r="AO25" s="40"/>
      <c r="AP25" s="40"/>
      <c r="AQ25" s="40"/>
      <c r="AR25" s="40"/>
      <c r="AS25" s="40"/>
      <c r="AT25" s="40"/>
      <c r="AU25" s="40"/>
      <c r="AV25" s="40"/>
      <c r="AW25" s="40"/>
      <c r="AX25" s="40"/>
      <c r="AY25" s="40"/>
      <c r="AZ25" s="40"/>
      <c r="BA25" s="40"/>
      <c r="BB25" s="40"/>
      <c r="BC25" s="40"/>
    </row>
    <row r="26" spans="1:56" s="88" customFormat="1" ht="75" customHeight="1" x14ac:dyDescent="0.25">
      <c r="B26" s="155"/>
      <c r="C26" s="1037" t="s">
        <v>238</v>
      </c>
      <c r="D26" s="1037"/>
      <c r="E26" s="406" t="s">
        <v>239</v>
      </c>
      <c r="F26" s="40"/>
      <c r="G26" s="853"/>
      <c r="H26" s="853"/>
      <c r="I26" s="853"/>
      <c r="J26" s="857" t="e">
        <f>IF(E26="N/A", "N/A", AVERAGE(G26:I26))</f>
        <v>#DIV/0!</v>
      </c>
      <c r="K26" s="903" t="e">
        <f>IF(J26="N/A","N/A",IF(J26&lt;=1,"Bajo",IF(J26&lt;=2,"Medio","Alto")))</f>
        <v>#DIV/0!</v>
      </c>
      <c r="L26" s="189"/>
      <c r="M26" s="189"/>
      <c r="N26" s="592" t="s">
        <v>238</v>
      </c>
      <c r="O26" s="1050" t="s">
        <v>240</v>
      </c>
      <c r="P26" s="1051"/>
      <c r="Q26" s="855"/>
      <c r="R26" s="855"/>
      <c r="S26" s="616"/>
      <c r="T26" s="1028" t="e">
        <f>IF(O26="N/A","N/A",AVERAGE(Q26:R26))</f>
        <v>#DIV/0!</v>
      </c>
      <c r="U26" s="1028"/>
      <c r="V26" s="865" t="e">
        <f>IF(T26="N/A","N/A",IF(T26&lt;=1,"Bajo",IF(T26&lt;=2,"Medio","Alto")))</f>
        <v>#DIV/0!</v>
      </c>
      <c r="W26" s="135"/>
      <c r="X26" s="592" t="s">
        <v>238</v>
      </c>
      <c r="Y26" s="1020" t="s">
        <v>241</v>
      </c>
      <c r="Z26" s="1020"/>
      <c r="AA26" s="856"/>
      <c r="AB26" s="602"/>
      <c r="AC26" s="602"/>
      <c r="AD26" s="899" t="e">
        <f t="shared" si="11"/>
        <v>#DIV/0!</v>
      </c>
      <c r="AE26" s="581" t="e">
        <f>IF(AD26="N/A","N/A",IF(AD26&lt;=1,"Bajo",IF(AD26&lt;=2,"Medio","Alto")))</f>
        <v>#DIV/0!</v>
      </c>
      <c r="AF26" s="40"/>
      <c r="AG26" s="40"/>
      <c r="AH26" s="40"/>
      <c r="AI26" s="40"/>
      <c r="AJ26" s="200"/>
      <c r="AK26" s="183"/>
      <c r="AL26" s="183"/>
      <c r="AM26" s="40"/>
      <c r="AN26" s="40"/>
      <c r="AO26" s="40"/>
      <c r="AP26" s="40"/>
      <c r="AQ26" s="40"/>
      <c r="AR26" s="40"/>
      <c r="AS26" s="40"/>
      <c r="AT26" s="40"/>
      <c r="AU26" s="40"/>
      <c r="AV26" s="40"/>
      <c r="AW26" s="40"/>
      <c r="AX26" s="40"/>
      <c r="AY26" s="40"/>
      <c r="AZ26" s="40"/>
      <c r="BA26" s="40"/>
      <c r="BB26" s="40"/>
      <c r="BC26" s="40"/>
    </row>
    <row r="27" spans="1:56" s="88" customFormat="1" ht="48.95" customHeight="1" x14ac:dyDescent="0.25">
      <c r="B27" s="40"/>
      <c r="C27" s="588"/>
      <c r="D27" s="589"/>
      <c r="E27" s="521"/>
      <c r="F27" s="179"/>
      <c r="G27" s="77"/>
      <c r="H27" s="77"/>
      <c r="I27" s="77"/>
      <c r="J27" s="77"/>
      <c r="K27" s="590"/>
      <c r="L27" s="135"/>
      <c r="M27" s="125"/>
      <c r="N27" s="77"/>
      <c r="O27" s="591"/>
      <c r="P27" s="591"/>
      <c r="Q27" s="591"/>
      <c r="R27" s="77"/>
      <c r="S27" s="466"/>
      <c r="T27" s="600"/>
      <c r="U27" s="40"/>
      <c r="V27" s="40"/>
      <c r="W27" s="40"/>
      <c r="X27" s="40"/>
      <c r="Y27" s="40"/>
      <c r="Z27" s="40"/>
      <c r="AA27" s="40"/>
      <c r="AB27" s="40"/>
      <c r="AC27" s="40"/>
      <c r="AD27" s="40"/>
      <c r="AE27" s="165"/>
      <c r="AF27" s="40"/>
      <c r="AG27" s="40"/>
      <c r="AH27" s="40"/>
      <c r="AI27" s="40"/>
      <c r="AJ27" s="40"/>
      <c r="AK27" s="40"/>
      <c r="AL27" s="200"/>
      <c r="AM27" s="183"/>
      <c r="AN27" s="183"/>
      <c r="AO27" s="40"/>
      <c r="AP27" s="40"/>
      <c r="AQ27" s="40"/>
      <c r="AR27" s="40"/>
      <c r="AS27" s="40"/>
      <c r="AT27" s="40"/>
      <c r="AU27" s="40"/>
      <c r="AV27" s="40"/>
      <c r="AW27" s="40"/>
      <c r="AX27" s="40"/>
      <c r="AY27" s="40"/>
      <c r="AZ27" s="40"/>
      <c r="BA27" s="40"/>
      <c r="BB27" s="40"/>
      <c r="BC27" s="40"/>
      <c r="BD27" s="40"/>
    </row>
    <row r="28" spans="1:56" s="88" customFormat="1" ht="48.95" customHeight="1" x14ac:dyDescent="0.25">
      <c r="B28" s="40"/>
      <c r="C28" s="588"/>
      <c r="D28" s="589"/>
      <c r="E28" s="521"/>
      <c r="F28" s="179"/>
      <c r="G28" s="77"/>
      <c r="H28" s="77"/>
      <c r="I28" s="77"/>
      <c r="J28" s="77"/>
      <c r="K28" s="590"/>
      <c r="L28" s="135"/>
      <c r="M28" s="125"/>
      <c r="N28" s="77"/>
      <c r="O28" s="591"/>
      <c r="P28" s="591"/>
      <c r="Q28" s="591"/>
      <c r="R28" s="77"/>
      <c r="S28" s="466"/>
      <c r="T28" s="135"/>
      <c r="U28" s="40"/>
      <c r="V28" s="40"/>
      <c r="W28" s="40"/>
      <c r="X28" s="40"/>
      <c r="Y28" s="40"/>
      <c r="Z28" s="40"/>
      <c r="AA28" s="40"/>
      <c r="AB28" s="40"/>
      <c r="AC28" s="40"/>
      <c r="AD28" s="40"/>
      <c r="AE28" s="165"/>
      <c r="AF28" s="40"/>
      <c r="AG28" s="40"/>
      <c r="AH28" s="40"/>
      <c r="AI28" s="40"/>
      <c r="AJ28" s="40"/>
      <c r="AK28" s="40"/>
      <c r="AL28" s="200"/>
      <c r="AM28" s="183"/>
      <c r="AN28" s="183"/>
      <c r="AO28" s="40"/>
      <c r="AP28" s="40"/>
      <c r="AQ28" s="40"/>
      <c r="AR28" s="40"/>
      <c r="AS28" s="40"/>
      <c r="AT28" s="40"/>
      <c r="AU28" s="40"/>
      <c r="AV28" s="40"/>
      <c r="AW28" s="40"/>
      <c r="AX28" s="40"/>
      <c r="AY28" s="40"/>
      <c r="AZ28" s="40"/>
      <c r="BA28" s="40"/>
      <c r="BB28" s="40"/>
      <c r="BC28" s="40"/>
      <c r="BD28" s="40"/>
    </row>
    <row r="29" spans="1:56" s="88" customFormat="1" ht="48.95" customHeight="1" x14ac:dyDescent="0.25">
      <c r="B29" s="40"/>
      <c r="C29" s="588"/>
      <c r="D29" s="589"/>
      <c r="E29" s="521"/>
      <c r="F29" s="179"/>
      <c r="G29" s="77"/>
      <c r="H29" s="77"/>
      <c r="I29" s="77"/>
      <c r="J29" s="77"/>
      <c r="K29" s="590"/>
      <c r="L29" s="135"/>
      <c r="M29" s="125"/>
      <c r="N29" s="77"/>
      <c r="O29" s="591"/>
      <c r="P29" s="591"/>
      <c r="Q29" s="591"/>
      <c r="R29" s="77"/>
      <c r="S29" s="601"/>
      <c r="T29" s="135"/>
      <c r="U29" s="40"/>
      <c r="V29" s="40"/>
      <c r="W29" s="40"/>
      <c r="X29" s="40"/>
      <c r="Y29" s="40"/>
      <c r="Z29" s="40"/>
      <c r="AA29" s="40"/>
      <c r="AB29" s="40"/>
      <c r="AC29" s="40"/>
      <c r="AD29" s="40"/>
      <c r="AE29" s="165"/>
      <c r="AF29" s="40"/>
      <c r="AG29" s="40"/>
      <c r="AH29" s="40"/>
      <c r="AI29" s="40"/>
      <c r="AJ29" s="40"/>
      <c r="AK29" s="40"/>
      <c r="AL29" s="200"/>
      <c r="AM29" s="183"/>
      <c r="AN29" s="183"/>
      <c r="AO29" s="40"/>
      <c r="AP29" s="40"/>
      <c r="AQ29" s="40"/>
      <c r="AR29" s="40"/>
      <c r="AS29" s="40"/>
      <c r="AT29" s="40"/>
      <c r="AU29" s="40"/>
      <c r="AV29" s="40"/>
      <c r="AW29" s="40"/>
      <c r="AX29" s="40"/>
      <c r="AY29" s="40"/>
      <c r="AZ29" s="40"/>
      <c r="BA29" s="40"/>
      <c r="BB29" s="40"/>
      <c r="BC29" s="40"/>
      <c r="BD29" s="40"/>
    </row>
    <row r="30" spans="1:56" s="88" customFormat="1" ht="48.95" customHeight="1" x14ac:dyDescent="0.25">
      <c r="B30" s="40"/>
      <c r="C30" s="588"/>
      <c r="D30" s="589"/>
      <c r="E30" s="521"/>
      <c r="F30" s="180"/>
      <c r="G30" s="77"/>
      <c r="H30" s="77"/>
      <c r="I30" s="77"/>
      <c r="J30" s="77"/>
      <c r="K30" s="590"/>
      <c r="L30" s="135"/>
      <c r="M30" s="125"/>
      <c r="N30" s="77"/>
      <c r="O30" s="591"/>
      <c r="P30" s="591"/>
      <c r="Q30" s="591"/>
      <c r="R30" s="77"/>
      <c r="S30" s="466"/>
      <c r="T30" s="135"/>
      <c r="U30" s="40"/>
      <c r="V30" s="40"/>
      <c r="W30" s="40"/>
      <c r="X30" s="40"/>
      <c r="Y30" s="40"/>
      <c r="Z30" s="40"/>
      <c r="AA30" s="40"/>
      <c r="AB30" s="40"/>
      <c r="AC30" s="40"/>
      <c r="AD30" s="40"/>
      <c r="AE30" s="165"/>
      <c r="AF30" s="40"/>
      <c r="AG30" s="40"/>
      <c r="AH30" s="40"/>
      <c r="AI30" s="40"/>
      <c r="AJ30" s="40"/>
      <c r="AK30" s="40"/>
      <c r="AL30" s="200"/>
      <c r="AM30" s="183"/>
      <c r="AN30" s="183"/>
      <c r="AO30" s="40"/>
      <c r="AP30" s="40"/>
      <c r="AQ30" s="40"/>
      <c r="AR30" s="40"/>
      <c r="AS30" s="40"/>
      <c r="AT30" s="40"/>
      <c r="AU30" s="40"/>
      <c r="AV30" s="40"/>
      <c r="AW30" s="40"/>
      <c r="AX30" s="40"/>
      <c r="AY30" s="40"/>
      <c r="AZ30" s="40"/>
      <c r="BA30" s="40"/>
      <c r="BB30" s="40"/>
      <c r="BC30" s="40"/>
      <c r="BD30" s="40"/>
    </row>
    <row r="31" spans="1:56" s="88" customFormat="1" ht="48.95" customHeight="1" x14ac:dyDescent="0.25">
      <c r="B31" s="40"/>
      <c r="C31" s="588"/>
      <c r="D31" s="589"/>
      <c r="E31" s="521"/>
      <c r="F31" s="179"/>
      <c r="G31" s="77"/>
      <c r="H31" s="77"/>
      <c r="I31" s="77"/>
      <c r="J31" s="77"/>
      <c r="K31" s="590"/>
      <c r="L31" s="135"/>
      <c r="M31" s="125"/>
      <c r="N31" s="77"/>
      <c r="O31" s="77"/>
      <c r="P31" s="77"/>
      <c r="Q31" s="591"/>
      <c r="R31" s="77"/>
      <c r="S31" s="466"/>
      <c r="T31" s="135"/>
      <c r="U31" s="40"/>
      <c r="V31" s="40"/>
      <c r="W31" s="40"/>
      <c r="X31" s="40"/>
      <c r="Y31" s="40"/>
      <c r="Z31" s="40"/>
      <c r="AA31" s="40"/>
      <c r="AB31" s="40"/>
      <c r="AC31" s="40"/>
      <c r="AD31" s="40"/>
      <c r="AE31" s="165"/>
      <c r="AF31" s="40"/>
      <c r="AG31" s="40"/>
      <c r="AH31" s="40"/>
      <c r="AI31" s="40"/>
      <c r="AJ31" s="40"/>
      <c r="AK31" s="40"/>
      <c r="AL31" s="200"/>
      <c r="AM31" s="183"/>
      <c r="AN31" s="183"/>
      <c r="AO31" s="40"/>
      <c r="AP31" s="40"/>
      <c r="AQ31" s="40"/>
      <c r="AR31" s="40"/>
      <c r="AS31" s="40"/>
      <c r="AT31" s="40"/>
      <c r="AU31" s="40"/>
      <c r="AV31" s="40"/>
      <c r="AW31" s="40"/>
      <c r="AX31" s="40"/>
      <c r="AY31" s="40"/>
      <c r="AZ31" s="40"/>
      <c r="BA31" s="40"/>
      <c r="BB31" s="40"/>
      <c r="BC31" s="40"/>
      <c r="BD31" s="40"/>
    </row>
    <row r="32" spans="1:56" s="88" customFormat="1" ht="48.95" customHeight="1" x14ac:dyDescent="0.25">
      <c r="B32" s="40"/>
      <c r="C32" s="588"/>
      <c r="D32" s="589"/>
      <c r="E32" s="521"/>
      <c r="F32" s="179"/>
      <c r="G32" s="77"/>
      <c r="H32" s="77"/>
      <c r="I32" s="77"/>
      <c r="J32" s="253"/>
      <c r="K32" s="590"/>
      <c r="L32" s="135"/>
      <c r="M32" s="125"/>
      <c r="N32" s="77"/>
      <c r="O32" s="77"/>
      <c r="P32" s="77"/>
      <c r="Q32" s="591"/>
      <c r="R32" s="77"/>
      <c r="S32" s="466"/>
      <c r="T32" s="135"/>
      <c r="U32" s="40"/>
      <c r="V32" s="40"/>
      <c r="W32" s="40"/>
      <c r="X32" s="40"/>
      <c r="Y32" s="40"/>
      <c r="Z32" s="40"/>
      <c r="AA32" s="40"/>
      <c r="AB32" s="40"/>
      <c r="AC32" s="40"/>
      <c r="AD32" s="40"/>
      <c r="AE32" s="165"/>
      <c r="AF32" s="40"/>
      <c r="AG32" s="40"/>
      <c r="AH32" s="40"/>
      <c r="AI32" s="40"/>
      <c r="AJ32" s="40"/>
      <c r="AK32" s="40"/>
      <c r="AL32" s="200"/>
      <c r="AM32" s="183"/>
      <c r="AN32" s="183"/>
      <c r="AO32" s="40"/>
      <c r="AP32" s="40"/>
      <c r="AQ32" s="40"/>
      <c r="AR32" s="40"/>
      <c r="AS32" s="40"/>
      <c r="AT32" s="40"/>
      <c r="AU32" s="40"/>
      <c r="AV32" s="40"/>
      <c r="AW32" s="40"/>
      <c r="AX32" s="40"/>
      <c r="AY32" s="40"/>
      <c r="AZ32" s="40"/>
      <c r="BA32" s="40"/>
      <c r="BB32" s="40"/>
      <c r="BC32" s="40"/>
      <c r="BD32" s="40"/>
    </row>
    <row r="33" spans="3:56" s="88" customFormat="1" ht="48.95" customHeight="1" x14ac:dyDescent="0.25">
      <c r="C33" s="371"/>
      <c r="D33" s="372"/>
      <c r="E33" s="22"/>
      <c r="F33" s="378"/>
      <c r="G33" s="85"/>
      <c r="H33" s="85"/>
      <c r="I33" s="260"/>
      <c r="J33" s="260"/>
      <c r="K33" s="373"/>
      <c r="L33" s="374"/>
      <c r="M33" s="262"/>
      <c r="N33" s="85"/>
      <c r="O33" s="85"/>
      <c r="P33" s="85"/>
      <c r="Q33" s="349"/>
      <c r="R33" s="85"/>
      <c r="S33" s="377"/>
      <c r="T33" s="374"/>
      <c r="AE33" s="351"/>
      <c r="AF33" s="40"/>
      <c r="AG33" s="40"/>
      <c r="AH33" s="40"/>
      <c r="AI33" s="40"/>
      <c r="AJ33" s="40"/>
      <c r="AK33" s="40"/>
      <c r="AL33" s="200"/>
      <c r="AM33" s="183"/>
      <c r="AN33" s="183"/>
      <c r="AO33" s="40"/>
      <c r="AP33" s="40"/>
      <c r="AQ33" s="40"/>
      <c r="AR33" s="40"/>
      <c r="AS33" s="40"/>
      <c r="AT33" s="40"/>
      <c r="AU33" s="40"/>
      <c r="AV33" s="40"/>
      <c r="AW33" s="40"/>
      <c r="AX33" s="40"/>
      <c r="AY33" s="40"/>
      <c r="AZ33" s="40"/>
      <c r="BA33" s="40"/>
      <c r="BB33" s="40"/>
      <c r="BC33" s="40"/>
      <c r="BD33" s="40"/>
    </row>
    <row r="34" spans="3:56" s="88" customFormat="1" ht="48.95" customHeight="1" x14ac:dyDescent="0.25">
      <c r="C34" s="371"/>
      <c r="D34" s="372"/>
      <c r="E34" s="22"/>
      <c r="F34" s="378"/>
      <c r="G34" s="85"/>
      <c r="H34" s="85"/>
      <c r="I34" s="260"/>
      <c r="J34" s="260"/>
      <c r="K34" s="373"/>
      <c r="L34" s="374"/>
      <c r="M34" s="262"/>
      <c r="N34" s="85"/>
      <c r="O34" s="85"/>
      <c r="P34" s="85"/>
      <c r="Q34" s="349"/>
      <c r="R34" s="85"/>
      <c r="S34" s="377"/>
      <c r="T34" s="374"/>
      <c r="AE34" s="351"/>
      <c r="AL34" s="200"/>
      <c r="AM34" s="183"/>
      <c r="AN34" s="183"/>
    </row>
    <row r="35" spans="3:56" s="88" customFormat="1" ht="48.95" customHeight="1" x14ac:dyDescent="0.25">
      <c r="C35" s="371"/>
      <c r="D35" s="372"/>
      <c r="E35" s="22"/>
      <c r="G35" s="85"/>
      <c r="H35" s="85"/>
      <c r="I35" s="260"/>
      <c r="J35" s="85"/>
      <c r="K35" s="373"/>
      <c r="L35" s="374"/>
      <c r="N35" s="85"/>
      <c r="O35" s="85"/>
      <c r="P35" s="85"/>
      <c r="Q35" s="349"/>
      <c r="S35" s="377"/>
      <c r="T35" s="374"/>
      <c r="AE35" s="351"/>
      <c r="AL35" s="200"/>
      <c r="AM35" s="183"/>
      <c r="AN35" s="183"/>
    </row>
    <row r="36" spans="3:56" s="88" customFormat="1" ht="48.95" customHeight="1" x14ac:dyDescent="0.25">
      <c r="C36" s="371"/>
      <c r="D36" s="372"/>
      <c r="E36" s="22"/>
      <c r="G36" s="85"/>
      <c r="H36" s="85"/>
      <c r="I36" s="260"/>
      <c r="J36" s="85"/>
      <c r="K36" s="373"/>
      <c r="L36" s="374"/>
      <c r="N36" s="85"/>
      <c r="O36" s="85"/>
      <c r="P36" s="85"/>
      <c r="Q36" s="349"/>
      <c r="S36" s="377"/>
      <c r="T36" s="374"/>
      <c r="AE36" s="351"/>
      <c r="AL36" s="200"/>
      <c r="AM36" s="183"/>
      <c r="AN36" s="183"/>
    </row>
    <row r="37" spans="3:56" s="88" customFormat="1" ht="48.95" customHeight="1" x14ac:dyDescent="0.25">
      <c r="C37" s="371"/>
      <c r="D37" s="372"/>
      <c r="E37" s="22"/>
      <c r="G37" s="85"/>
      <c r="H37" s="85"/>
      <c r="I37" s="260"/>
      <c r="J37" s="85"/>
      <c r="K37" s="373"/>
      <c r="L37" s="374"/>
      <c r="N37" s="85"/>
      <c r="O37" s="85"/>
      <c r="P37" s="85"/>
      <c r="Q37" s="349"/>
      <c r="S37" s="377"/>
      <c r="T37" s="374"/>
      <c r="AE37" s="351"/>
      <c r="AL37" s="200"/>
      <c r="AM37" s="183"/>
      <c r="AN37" s="183"/>
    </row>
    <row r="38" spans="3:56" s="88" customFormat="1" ht="48.95" customHeight="1" x14ac:dyDescent="0.25">
      <c r="C38" s="371"/>
      <c r="D38" s="372"/>
      <c r="E38" s="22"/>
      <c r="G38" s="85"/>
      <c r="H38" s="85"/>
      <c r="I38" s="260"/>
      <c r="J38" s="85"/>
      <c r="K38" s="373"/>
      <c r="L38" s="374"/>
      <c r="N38" s="85"/>
      <c r="O38" s="349"/>
      <c r="P38" s="349"/>
      <c r="Q38" s="349"/>
      <c r="S38" s="377"/>
      <c r="T38" s="374"/>
      <c r="AE38" s="351"/>
      <c r="AL38" s="200"/>
      <c r="AM38" s="183"/>
      <c r="AN38" s="183"/>
    </row>
    <row r="39" spans="3:56" s="88" customFormat="1" ht="48.95" customHeight="1" x14ac:dyDescent="0.25">
      <c r="C39" s="371"/>
      <c r="D39" s="372"/>
      <c r="E39" s="22"/>
      <c r="G39" s="85"/>
      <c r="H39" s="85"/>
      <c r="I39" s="260"/>
      <c r="J39" s="85"/>
      <c r="K39" s="373"/>
      <c r="L39" s="374"/>
      <c r="N39" s="85"/>
      <c r="O39" s="349"/>
      <c r="P39" s="349"/>
      <c r="Q39" s="349"/>
      <c r="S39" s="377"/>
      <c r="T39" s="374"/>
      <c r="AE39" s="351"/>
      <c r="AL39" s="200"/>
      <c r="AM39" s="183"/>
      <c r="AN39" s="183"/>
    </row>
    <row r="40" spans="3:56" s="88" customFormat="1" ht="48.95" customHeight="1" x14ac:dyDescent="0.25">
      <c r="C40" s="371"/>
      <c r="D40" s="372"/>
      <c r="E40" s="22"/>
      <c r="G40" s="85"/>
      <c r="H40" s="260"/>
      <c r="I40" s="85"/>
      <c r="J40" s="85"/>
      <c r="K40" s="373"/>
      <c r="L40" s="374"/>
      <c r="N40" s="85"/>
      <c r="O40" s="349"/>
      <c r="P40" s="349"/>
      <c r="Q40" s="349"/>
      <c r="S40" s="377"/>
      <c r="T40" s="374"/>
      <c r="U40" s="380"/>
      <c r="V40" s="380"/>
      <c r="W40" s="380"/>
      <c r="X40" s="380"/>
      <c r="Y40" s="380"/>
      <c r="Z40" s="380"/>
      <c r="AE40" s="351"/>
      <c r="AL40" s="200"/>
      <c r="AM40" s="183"/>
      <c r="AN40" s="183"/>
    </row>
    <row r="41" spans="3:56" s="88" customFormat="1" ht="48.95" customHeight="1" x14ac:dyDescent="0.25">
      <c r="C41" s="371"/>
      <c r="D41" s="372"/>
      <c r="E41" s="22"/>
      <c r="F41" s="381"/>
      <c r="G41" s="381"/>
      <c r="K41" s="351"/>
      <c r="L41" s="351"/>
      <c r="N41" s="351"/>
      <c r="O41" s="351"/>
      <c r="P41" s="351"/>
      <c r="Q41" s="351"/>
      <c r="AE41" s="351"/>
      <c r="AL41" s="200"/>
      <c r="AM41" s="183"/>
      <c r="AN41" s="183"/>
    </row>
    <row r="42" spans="3:56" s="88" customFormat="1" ht="48.95" customHeight="1" x14ac:dyDescent="0.25">
      <c r="C42" s="371"/>
      <c r="D42" s="372"/>
      <c r="E42" s="22"/>
      <c r="F42" s="381"/>
      <c r="G42" s="381"/>
      <c r="K42" s="351"/>
      <c r="L42" s="351"/>
      <c r="N42" s="351"/>
      <c r="O42" s="351"/>
      <c r="P42" s="351"/>
      <c r="Q42" s="351"/>
      <c r="AE42" s="351"/>
      <c r="AL42" s="200"/>
      <c r="AM42" s="183"/>
      <c r="AN42" s="183"/>
    </row>
    <row r="43" spans="3:56" s="88" customFormat="1" ht="48.95" customHeight="1" x14ac:dyDescent="0.25">
      <c r="C43" s="382"/>
      <c r="D43" s="383"/>
      <c r="E43" s="384"/>
      <c r="F43" s="381"/>
      <c r="G43" s="381"/>
      <c r="K43" s="351"/>
      <c r="L43" s="351"/>
      <c r="N43" s="351"/>
      <c r="O43" s="351"/>
      <c r="P43" s="351"/>
      <c r="Q43" s="351"/>
      <c r="AE43" s="351"/>
      <c r="AL43" s="200"/>
      <c r="AM43" s="183"/>
      <c r="AN43" s="183"/>
    </row>
    <row r="44" spans="3:56" s="88" customFormat="1" ht="48.95" customHeight="1" x14ac:dyDescent="0.25">
      <c r="C44" s="382"/>
      <c r="D44" s="383"/>
      <c r="E44" s="384"/>
      <c r="K44" s="351"/>
      <c r="L44" s="351"/>
      <c r="N44" s="351"/>
      <c r="O44" s="351"/>
      <c r="P44" s="351"/>
      <c r="Q44" s="351"/>
      <c r="AE44" s="351"/>
      <c r="AL44" s="200"/>
      <c r="AM44" s="183"/>
      <c r="AN44" s="183"/>
    </row>
    <row r="45" spans="3:56" s="88" customFormat="1" ht="48.95" customHeight="1" x14ac:dyDescent="0.25">
      <c r="C45" s="382"/>
      <c r="D45" s="383"/>
      <c r="E45" s="384"/>
      <c r="K45" s="351"/>
      <c r="L45" s="351"/>
      <c r="N45" s="351"/>
      <c r="O45" s="351"/>
      <c r="P45" s="351"/>
      <c r="Q45" s="351"/>
      <c r="AE45" s="351"/>
      <c r="AL45" s="200"/>
      <c r="AM45" s="183"/>
      <c r="AN45" s="183"/>
    </row>
    <row r="46" spans="3:56" s="88" customFormat="1" ht="48.95" customHeight="1" x14ac:dyDescent="0.25">
      <c r="C46" s="385"/>
      <c r="D46" s="383"/>
      <c r="E46" s="384"/>
      <c r="K46" s="351"/>
      <c r="L46" s="351"/>
      <c r="N46" s="351"/>
      <c r="O46" s="351"/>
      <c r="P46" s="351"/>
      <c r="Q46" s="351"/>
      <c r="AE46" s="351"/>
      <c r="AL46" s="200"/>
      <c r="AM46" s="183"/>
      <c r="AN46" s="183"/>
    </row>
    <row r="47" spans="3:56" s="88" customFormat="1" x14ac:dyDescent="0.25">
      <c r="AE47" s="351"/>
      <c r="AL47" s="200"/>
      <c r="AM47" s="183"/>
      <c r="AN47" s="183"/>
    </row>
    <row r="48" spans="3:56" s="88" customFormat="1" x14ac:dyDescent="0.25">
      <c r="AE48" s="351"/>
      <c r="AL48" s="200"/>
      <c r="AM48" s="183"/>
      <c r="AN48" s="183"/>
    </row>
    <row r="49" spans="3:40" s="88" customFormat="1" x14ac:dyDescent="0.25">
      <c r="AE49" s="351"/>
      <c r="AL49" s="200"/>
      <c r="AM49" s="183"/>
      <c r="AN49" s="183"/>
    </row>
    <row r="50" spans="3:40" s="88" customFormat="1" ht="16.5" x14ac:dyDescent="0.25">
      <c r="C50" s="352"/>
      <c r="D50" s="352"/>
      <c r="E50"/>
      <c r="U50" s="346"/>
      <c r="V50" s="346"/>
      <c r="W50" s="346"/>
      <c r="X50" s="346"/>
      <c r="Y50" s="346"/>
      <c r="Z50" s="346"/>
      <c r="AE50" s="351"/>
      <c r="AL50" s="200"/>
      <c r="AM50" s="183"/>
      <c r="AN50" s="183"/>
    </row>
    <row r="51" spans="3:40" s="88" customFormat="1" x14ac:dyDescent="0.25">
      <c r="C51" s="1040"/>
      <c r="D51" s="1040"/>
      <c r="E51" s="1040"/>
      <c r="F51" s="353"/>
      <c r="G51" s="1041"/>
      <c r="H51" s="1041"/>
      <c r="I51" s="1041"/>
      <c r="J51" s="1041"/>
      <c r="K51" s="1041"/>
      <c r="L51" s="354"/>
      <c r="M51" s="355"/>
      <c r="N51" s="355"/>
      <c r="O51" s="356"/>
      <c r="P51" s="356"/>
      <c r="Q51" s="356"/>
      <c r="R51" s="356"/>
      <c r="S51" s="1042"/>
      <c r="T51" s="1042"/>
      <c r="AE51" s="351"/>
      <c r="AL51" s="200"/>
      <c r="AM51" s="183"/>
      <c r="AN51" s="183"/>
    </row>
    <row r="52" spans="3:40" s="88" customFormat="1" x14ac:dyDescent="0.25">
      <c r="C52" s="331"/>
      <c r="D52" s="331"/>
      <c r="E52" s="332"/>
      <c r="F52" s="353"/>
      <c r="G52" s="1058"/>
      <c r="H52" s="1058"/>
      <c r="I52" s="1058"/>
      <c r="J52" s="1058"/>
      <c r="K52" s="1058"/>
      <c r="L52" s="1058"/>
      <c r="M52" s="355"/>
      <c r="N52" s="1058"/>
      <c r="O52" s="1058"/>
      <c r="P52" s="1058"/>
      <c r="Q52" s="1058"/>
      <c r="R52" s="356"/>
      <c r="S52" s="357"/>
      <c r="T52" s="357"/>
      <c r="AE52" s="351"/>
      <c r="AL52" s="200"/>
      <c r="AM52" s="183"/>
      <c r="AN52" s="183"/>
    </row>
    <row r="53" spans="3:40" s="88" customFormat="1" ht="18.75" x14ac:dyDescent="0.25">
      <c r="C53"/>
      <c r="D53"/>
      <c r="E53" s="199"/>
      <c r="G53" s="358"/>
      <c r="H53" s="358"/>
      <c r="I53" s="358"/>
      <c r="J53" s="358"/>
      <c r="K53" s="359"/>
      <c r="L53" s="359"/>
      <c r="M53" s="359"/>
      <c r="N53" s="358"/>
      <c r="O53" s="358"/>
      <c r="P53" s="358"/>
      <c r="Q53" s="358"/>
      <c r="R53" s="358"/>
      <c r="S53"/>
      <c r="T53"/>
      <c r="AE53" s="351"/>
      <c r="AL53" s="200"/>
      <c r="AM53" s="183"/>
      <c r="AN53" s="183"/>
    </row>
    <row r="54" spans="3:40" s="88" customFormat="1" x14ac:dyDescent="0.25">
      <c r="C54" s="538"/>
      <c r="D54" s="350"/>
      <c r="E54" s="360"/>
      <c r="F54" s="361"/>
      <c r="G54" s="362"/>
      <c r="H54" s="362"/>
      <c r="I54" s="362"/>
      <c r="J54" s="362"/>
      <c r="K54" s="363"/>
      <c r="L54" s="362"/>
      <c r="M54" s="359"/>
      <c r="N54" s="362"/>
      <c r="O54" s="362"/>
      <c r="P54" s="362"/>
      <c r="Q54" s="362"/>
      <c r="R54" s="364"/>
      <c r="S54" s="365"/>
      <c r="T54" s="365"/>
      <c r="AE54" s="351"/>
      <c r="AL54" s="200"/>
      <c r="AM54" s="183"/>
      <c r="AN54" s="183"/>
    </row>
    <row r="55" spans="3:40" s="88" customFormat="1" x14ac:dyDescent="0.25">
      <c r="C55" s="350"/>
      <c r="D55" s="350"/>
      <c r="E55" s="360"/>
      <c r="F55" s="361"/>
      <c r="G55" s="366"/>
      <c r="H55" s="366"/>
      <c r="I55" s="367"/>
      <c r="J55" s="366"/>
      <c r="K55" s="366"/>
      <c r="L55" s="366"/>
      <c r="M55" s="368"/>
      <c r="N55" s="369"/>
      <c r="O55" s="369"/>
      <c r="P55" s="369"/>
      <c r="Q55" s="369"/>
      <c r="R55" s="370"/>
      <c r="S55" s="366"/>
      <c r="T55" s="366"/>
      <c r="AE55" s="351"/>
      <c r="AL55" s="200"/>
      <c r="AM55" s="183"/>
      <c r="AN55" s="183"/>
    </row>
    <row r="56" spans="3:40" s="88" customFormat="1" ht="48.95" customHeight="1" x14ac:dyDescent="0.25">
      <c r="C56" s="371"/>
      <c r="D56" s="372"/>
      <c r="E56" s="22"/>
      <c r="F56" s="361"/>
      <c r="G56" s="349"/>
      <c r="H56" s="349"/>
      <c r="I56" s="85"/>
      <c r="J56" s="85"/>
      <c r="K56" s="373"/>
      <c r="L56" s="374"/>
      <c r="M56" s="375"/>
      <c r="N56" s="349"/>
      <c r="O56" s="349"/>
      <c r="P56" s="349"/>
      <c r="Q56" s="349"/>
      <c r="R56" s="376"/>
      <c r="S56" s="377"/>
      <c r="T56" s="374"/>
      <c r="AE56" s="351"/>
      <c r="AL56" s="200"/>
      <c r="AM56" s="183"/>
      <c r="AN56" s="183"/>
    </row>
    <row r="57" spans="3:40" s="88" customFormat="1" ht="48.95" customHeight="1" x14ac:dyDescent="0.25">
      <c r="C57" s="371"/>
      <c r="D57" s="372"/>
      <c r="E57" s="22"/>
      <c r="F57" s="378"/>
      <c r="G57" s="85"/>
      <c r="H57" s="85"/>
      <c r="I57" s="85"/>
      <c r="J57" s="85"/>
      <c r="K57" s="373"/>
      <c r="L57" s="374"/>
      <c r="M57" s="262"/>
      <c r="N57" s="85"/>
      <c r="O57" s="85"/>
      <c r="P57" s="85"/>
      <c r="Q57" s="349"/>
      <c r="R57" s="85"/>
      <c r="S57" s="377"/>
      <c r="T57" s="374"/>
      <c r="AE57" s="351"/>
      <c r="AL57" s="200"/>
      <c r="AM57" s="183"/>
      <c r="AN57" s="183"/>
    </row>
    <row r="58" spans="3:40" s="88" customFormat="1" ht="48.95" customHeight="1" x14ac:dyDescent="0.25">
      <c r="C58" s="371"/>
      <c r="D58" s="372"/>
      <c r="E58" s="22"/>
      <c r="F58" s="379"/>
      <c r="G58" s="85"/>
      <c r="H58" s="85"/>
      <c r="I58" s="85"/>
      <c r="J58" s="85"/>
      <c r="K58" s="373"/>
      <c r="L58" s="374"/>
      <c r="M58" s="262"/>
      <c r="N58" s="85"/>
      <c r="O58" s="85"/>
      <c r="P58" s="85"/>
      <c r="Q58" s="349"/>
      <c r="R58" s="85"/>
      <c r="S58" s="377"/>
      <c r="T58" s="374"/>
      <c r="AE58" s="351"/>
      <c r="AL58" s="200"/>
      <c r="AM58" s="183"/>
      <c r="AN58" s="183"/>
    </row>
    <row r="59" spans="3:40" s="88" customFormat="1" ht="48.95" customHeight="1" x14ac:dyDescent="0.25">
      <c r="C59" s="371"/>
      <c r="D59" s="372"/>
      <c r="E59" s="22"/>
      <c r="F59" s="378"/>
      <c r="G59" s="85"/>
      <c r="H59" s="85"/>
      <c r="I59" s="85"/>
      <c r="J59" s="85"/>
      <c r="K59" s="373"/>
      <c r="L59" s="374"/>
      <c r="M59" s="262"/>
      <c r="N59" s="85"/>
      <c r="O59" s="349"/>
      <c r="P59" s="349"/>
      <c r="Q59" s="349"/>
      <c r="R59" s="85"/>
      <c r="S59" s="377"/>
      <c r="T59" s="374"/>
      <c r="AE59" s="351"/>
      <c r="AL59" s="200"/>
      <c r="AM59" s="183"/>
      <c r="AN59" s="183"/>
    </row>
    <row r="60" spans="3:40" s="88" customFormat="1" ht="48.95" customHeight="1" x14ac:dyDescent="0.25">
      <c r="C60" s="371"/>
      <c r="D60" s="372"/>
      <c r="E60" s="22"/>
      <c r="F60" s="378"/>
      <c r="G60" s="85"/>
      <c r="H60" s="85"/>
      <c r="I60" s="85"/>
      <c r="J60" s="85"/>
      <c r="K60" s="373"/>
      <c r="L60" s="374"/>
      <c r="M60" s="262"/>
      <c r="N60" s="85"/>
      <c r="O60" s="349"/>
      <c r="P60" s="349"/>
      <c r="Q60" s="349"/>
      <c r="R60" s="85"/>
      <c r="S60" s="377"/>
      <c r="T60" s="374"/>
      <c r="AE60" s="351"/>
      <c r="AL60" s="200"/>
      <c r="AM60" s="183"/>
      <c r="AN60" s="183"/>
    </row>
    <row r="61" spans="3:40" s="88" customFormat="1" ht="48.95" customHeight="1" x14ac:dyDescent="0.25">
      <c r="C61" s="371"/>
      <c r="D61" s="372"/>
      <c r="E61" s="22"/>
      <c r="F61" s="378"/>
      <c r="G61" s="85"/>
      <c r="H61" s="85"/>
      <c r="I61" s="85"/>
      <c r="J61" s="85"/>
      <c r="K61" s="373"/>
      <c r="L61" s="374"/>
      <c r="M61" s="262"/>
      <c r="N61" s="85"/>
      <c r="O61" s="349"/>
      <c r="P61" s="349"/>
      <c r="Q61" s="349"/>
      <c r="R61" s="85"/>
      <c r="S61" s="377"/>
      <c r="T61" s="374"/>
      <c r="AE61" s="351"/>
      <c r="AL61" s="200"/>
      <c r="AM61" s="183"/>
      <c r="AN61" s="183"/>
    </row>
    <row r="62" spans="3:40" s="88" customFormat="1" ht="48.95" customHeight="1" x14ac:dyDescent="0.25">
      <c r="C62" s="371"/>
      <c r="D62" s="372"/>
      <c r="E62" s="22"/>
      <c r="F62" s="379"/>
      <c r="G62" s="85"/>
      <c r="H62" s="85"/>
      <c r="I62" s="85"/>
      <c r="J62" s="85"/>
      <c r="K62" s="373"/>
      <c r="L62" s="374"/>
      <c r="M62" s="262"/>
      <c r="N62" s="85"/>
      <c r="O62" s="349"/>
      <c r="P62" s="349"/>
      <c r="Q62" s="349"/>
      <c r="R62" s="85"/>
      <c r="S62" s="377"/>
      <c r="T62" s="374"/>
      <c r="AE62" s="351"/>
      <c r="AL62" s="200"/>
      <c r="AM62" s="183"/>
      <c r="AN62" s="183"/>
    </row>
    <row r="63" spans="3:40" s="88" customFormat="1" ht="48.95" customHeight="1" x14ac:dyDescent="0.25">
      <c r="C63" s="371"/>
      <c r="D63" s="372"/>
      <c r="E63" s="22"/>
      <c r="F63" s="378"/>
      <c r="G63" s="85"/>
      <c r="H63" s="85"/>
      <c r="I63" s="85"/>
      <c r="J63" s="85"/>
      <c r="K63" s="373"/>
      <c r="L63" s="374"/>
      <c r="M63" s="262"/>
      <c r="N63" s="85"/>
      <c r="O63" s="85"/>
      <c r="P63" s="85"/>
      <c r="Q63" s="349"/>
      <c r="R63" s="85"/>
      <c r="S63" s="377"/>
      <c r="T63" s="374"/>
      <c r="AE63" s="351"/>
      <c r="AL63" s="200"/>
      <c r="AM63" s="183"/>
      <c r="AN63" s="183"/>
    </row>
    <row r="64" spans="3:40" s="88" customFormat="1" ht="48.95" customHeight="1" x14ac:dyDescent="0.25">
      <c r="C64" s="371"/>
      <c r="D64" s="372"/>
      <c r="E64" s="22"/>
      <c r="F64" s="378"/>
      <c r="G64" s="85"/>
      <c r="H64" s="85"/>
      <c r="I64" s="85"/>
      <c r="J64" s="260"/>
      <c r="K64" s="373"/>
      <c r="L64" s="374"/>
      <c r="M64" s="262"/>
      <c r="N64" s="85"/>
      <c r="O64" s="85"/>
      <c r="P64" s="85"/>
      <c r="Q64" s="349"/>
      <c r="R64" s="85"/>
      <c r="S64" s="377"/>
      <c r="T64" s="374"/>
      <c r="AE64" s="351"/>
      <c r="AL64" s="200"/>
      <c r="AM64" s="183"/>
      <c r="AN64" s="183"/>
    </row>
    <row r="65" spans="3:40" s="88" customFormat="1" ht="48.95" customHeight="1" x14ac:dyDescent="0.25">
      <c r="C65" s="371"/>
      <c r="D65" s="372"/>
      <c r="E65" s="22"/>
      <c r="F65" s="378"/>
      <c r="G65" s="85"/>
      <c r="H65" s="85"/>
      <c r="I65" s="260"/>
      <c r="J65" s="260"/>
      <c r="K65" s="373"/>
      <c r="L65" s="374"/>
      <c r="M65" s="262"/>
      <c r="N65" s="85"/>
      <c r="O65" s="85"/>
      <c r="P65" s="85"/>
      <c r="Q65" s="349"/>
      <c r="R65" s="85"/>
      <c r="S65" s="377"/>
      <c r="T65" s="374"/>
      <c r="AE65" s="351"/>
      <c r="AL65" s="200"/>
      <c r="AM65" s="183"/>
      <c r="AN65" s="183"/>
    </row>
    <row r="66" spans="3:40" s="88" customFormat="1" ht="48.95" customHeight="1" x14ac:dyDescent="0.25">
      <c r="C66" s="371"/>
      <c r="D66" s="372"/>
      <c r="E66" s="22"/>
      <c r="F66" s="378"/>
      <c r="G66" s="85"/>
      <c r="H66" s="85"/>
      <c r="I66" s="260"/>
      <c r="J66" s="260"/>
      <c r="K66" s="373"/>
      <c r="L66" s="374"/>
      <c r="M66" s="262"/>
      <c r="N66" s="85"/>
      <c r="O66" s="85"/>
      <c r="P66" s="85"/>
      <c r="Q66" s="349"/>
      <c r="R66" s="85"/>
      <c r="S66" s="377"/>
      <c r="T66" s="374"/>
      <c r="AE66" s="351"/>
      <c r="AL66" s="200"/>
      <c r="AM66" s="183"/>
      <c r="AN66" s="183"/>
    </row>
    <row r="67" spans="3:40" s="88" customFormat="1" ht="48.95" customHeight="1" x14ac:dyDescent="0.25">
      <c r="C67" s="371"/>
      <c r="D67" s="372"/>
      <c r="E67" s="22"/>
      <c r="G67" s="85"/>
      <c r="H67" s="85"/>
      <c r="I67" s="260"/>
      <c r="J67" s="85"/>
      <c r="K67" s="373"/>
      <c r="L67" s="374"/>
      <c r="N67" s="85"/>
      <c r="O67" s="85"/>
      <c r="P67" s="85"/>
      <c r="Q67" s="349"/>
      <c r="S67" s="377"/>
      <c r="T67" s="374"/>
      <c r="AE67" s="351"/>
      <c r="AL67" s="200"/>
      <c r="AM67" s="183"/>
      <c r="AN67" s="183"/>
    </row>
    <row r="68" spans="3:40" s="88" customFormat="1" ht="48.95" customHeight="1" x14ac:dyDescent="0.25">
      <c r="C68" s="371"/>
      <c r="D68" s="372"/>
      <c r="E68" s="22"/>
      <c r="G68" s="85"/>
      <c r="H68" s="85"/>
      <c r="I68" s="260"/>
      <c r="J68" s="85"/>
      <c r="K68" s="373"/>
      <c r="L68" s="374"/>
      <c r="N68" s="85"/>
      <c r="O68" s="85"/>
      <c r="P68" s="85"/>
      <c r="Q68" s="349"/>
      <c r="S68" s="377"/>
      <c r="T68" s="374"/>
      <c r="AE68" s="351"/>
      <c r="AL68" s="200"/>
      <c r="AM68" s="183"/>
      <c r="AN68" s="183"/>
    </row>
    <row r="69" spans="3:40" s="88" customFormat="1" ht="48.95" customHeight="1" x14ac:dyDescent="0.25">
      <c r="C69" s="371"/>
      <c r="D69" s="372"/>
      <c r="E69" s="22"/>
      <c r="G69" s="85"/>
      <c r="H69" s="85"/>
      <c r="I69" s="260"/>
      <c r="J69" s="85"/>
      <c r="K69" s="373"/>
      <c r="L69" s="374"/>
      <c r="N69" s="85"/>
      <c r="O69" s="85"/>
      <c r="P69" s="85"/>
      <c r="Q69" s="349"/>
      <c r="S69" s="377"/>
      <c r="T69" s="374"/>
      <c r="AE69" s="351"/>
      <c r="AL69" s="200"/>
      <c r="AM69" s="183"/>
      <c r="AN69" s="183"/>
    </row>
    <row r="70" spans="3:40" s="88" customFormat="1" ht="48.95" customHeight="1" x14ac:dyDescent="0.25">
      <c r="C70" s="371"/>
      <c r="D70" s="372"/>
      <c r="E70" s="22"/>
      <c r="G70" s="85"/>
      <c r="H70" s="85"/>
      <c r="I70" s="260"/>
      <c r="J70" s="85"/>
      <c r="K70" s="373"/>
      <c r="L70" s="374"/>
      <c r="N70" s="85"/>
      <c r="O70" s="349"/>
      <c r="P70" s="349"/>
      <c r="Q70" s="349"/>
      <c r="S70" s="377"/>
      <c r="T70" s="374"/>
      <c r="AE70" s="351"/>
      <c r="AL70" s="200"/>
      <c r="AM70" s="183"/>
      <c r="AN70" s="183"/>
    </row>
    <row r="71" spans="3:40" s="88" customFormat="1" ht="48.95" customHeight="1" x14ac:dyDescent="0.25">
      <c r="C71" s="371"/>
      <c r="D71" s="372"/>
      <c r="E71" s="22"/>
      <c r="G71" s="85"/>
      <c r="H71" s="85"/>
      <c r="I71" s="260"/>
      <c r="J71" s="85"/>
      <c r="K71" s="373"/>
      <c r="L71" s="374"/>
      <c r="N71" s="85"/>
      <c r="O71" s="349"/>
      <c r="P71" s="349"/>
      <c r="Q71" s="349"/>
      <c r="S71" s="377"/>
      <c r="T71" s="374"/>
      <c r="AE71" s="351"/>
      <c r="AL71" s="200"/>
      <c r="AM71" s="183"/>
      <c r="AN71" s="183"/>
    </row>
    <row r="72" spans="3:40" s="88" customFormat="1" ht="48.95" customHeight="1" x14ac:dyDescent="0.25">
      <c r="C72" s="371"/>
      <c r="D72" s="372"/>
      <c r="E72" s="22"/>
      <c r="G72" s="85"/>
      <c r="H72" s="260"/>
      <c r="I72" s="85"/>
      <c r="J72" s="85"/>
      <c r="K72" s="373"/>
      <c r="L72" s="374"/>
      <c r="N72" s="85"/>
      <c r="O72" s="349"/>
      <c r="P72" s="349"/>
      <c r="Q72" s="349"/>
      <c r="S72" s="377"/>
      <c r="T72" s="374"/>
      <c r="U72" s="380"/>
      <c r="V72" s="380"/>
      <c r="W72" s="380"/>
      <c r="X72" s="380"/>
      <c r="Y72" s="380"/>
      <c r="Z72" s="380"/>
      <c r="AE72" s="351"/>
      <c r="AL72" s="200"/>
      <c r="AM72" s="183"/>
      <c r="AN72" s="183"/>
    </row>
    <row r="73" spans="3:40" s="88" customFormat="1" ht="48.95" customHeight="1" x14ac:dyDescent="0.25">
      <c r="C73" s="371"/>
      <c r="D73" s="372"/>
      <c r="E73" s="22"/>
      <c r="F73" s="381"/>
      <c r="G73" s="381"/>
      <c r="K73" s="351"/>
      <c r="L73" s="351"/>
      <c r="N73" s="351"/>
      <c r="O73" s="351"/>
      <c r="P73" s="351"/>
      <c r="Q73" s="351"/>
      <c r="AE73" s="351"/>
      <c r="AL73" s="200"/>
      <c r="AM73" s="183"/>
      <c r="AN73" s="183"/>
    </row>
    <row r="74" spans="3:40" s="88" customFormat="1" ht="48.95" customHeight="1" x14ac:dyDescent="0.25">
      <c r="C74" s="371"/>
      <c r="D74" s="372"/>
      <c r="E74" s="22"/>
      <c r="F74" s="381"/>
      <c r="G74" s="381"/>
      <c r="K74" s="351"/>
      <c r="L74" s="351"/>
      <c r="N74" s="351"/>
      <c r="O74" s="351"/>
      <c r="P74" s="351"/>
      <c r="Q74" s="351"/>
      <c r="AE74" s="351"/>
      <c r="AL74" s="200"/>
      <c r="AM74" s="183"/>
      <c r="AN74" s="183"/>
    </row>
    <row r="75" spans="3:40" s="88" customFormat="1" ht="48.95" customHeight="1" x14ac:dyDescent="0.25">
      <c r="C75" s="382"/>
      <c r="D75" s="383"/>
      <c r="E75" s="384"/>
      <c r="F75" s="381"/>
      <c r="G75" s="381"/>
      <c r="K75" s="351"/>
      <c r="L75" s="351"/>
      <c r="N75" s="351"/>
      <c r="O75" s="351"/>
      <c r="P75" s="351"/>
      <c r="Q75" s="351"/>
      <c r="AE75" s="351"/>
      <c r="AL75" s="200"/>
      <c r="AM75" s="183"/>
      <c r="AN75" s="183"/>
    </row>
    <row r="76" spans="3:40" s="88" customFormat="1" ht="48.95" customHeight="1" x14ac:dyDescent="0.25">
      <c r="C76" s="382"/>
      <c r="D76" s="383"/>
      <c r="E76" s="384"/>
      <c r="K76" s="351"/>
      <c r="L76" s="351"/>
      <c r="N76" s="351"/>
      <c r="O76" s="351"/>
      <c r="P76" s="351"/>
      <c r="Q76" s="351"/>
      <c r="AE76" s="351"/>
      <c r="AL76" s="200"/>
      <c r="AM76" s="183"/>
      <c r="AN76" s="183"/>
    </row>
    <row r="77" spans="3:40" s="88" customFormat="1" ht="48.95" customHeight="1" x14ac:dyDescent="0.25">
      <c r="C77" s="382"/>
      <c r="D77" s="383"/>
      <c r="E77" s="384"/>
      <c r="K77" s="351"/>
      <c r="L77" s="351"/>
      <c r="N77" s="351"/>
      <c r="O77" s="351"/>
      <c r="P77" s="351"/>
      <c r="Q77" s="351"/>
      <c r="AE77" s="351"/>
      <c r="AL77" s="200"/>
      <c r="AM77" s="183"/>
      <c r="AN77" s="183"/>
    </row>
    <row r="78" spans="3:40" s="88" customFormat="1" ht="48.95" customHeight="1" x14ac:dyDescent="0.25">
      <c r="C78" s="385"/>
      <c r="D78" s="383"/>
      <c r="E78" s="384"/>
      <c r="K78" s="351"/>
      <c r="L78" s="351"/>
      <c r="N78" s="351"/>
      <c r="O78" s="351"/>
      <c r="P78" s="351"/>
      <c r="Q78" s="351"/>
      <c r="AE78" s="351"/>
      <c r="AL78" s="200"/>
      <c r="AM78" s="183"/>
      <c r="AN78" s="183"/>
    </row>
    <row r="79" spans="3:40" s="88" customFormat="1" x14ac:dyDescent="0.25">
      <c r="AE79" s="351"/>
      <c r="AL79" s="200"/>
      <c r="AM79" s="183"/>
      <c r="AN79" s="183"/>
    </row>
    <row r="80" spans="3:40" s="88" customFormat="1" x14ac:dyDescent="0.25">
      <c r="AE80" s="351"/>
      <c r="AL80" s="200"/>
      <c r="AM80" s="183"/>
      <c r="AN80" s="183"/>
    </row>
  </sheetData>
  <sheetProtection algorithmName="SHA-512" hashValue="b8M+HCBLahbSFYPbBirXBRNG9d9EI7bbOwMrNmbDF1PX7wmHbh7ntrUjqTrBskCSqFgFLXIRCOM985PHsZqiGw==" saltValue="bP5Kx9SY/TPw6/ZAepRUvA==" spinCount="100000" sheet="1" objects="1" scenarios="1"/>
  <mergeCells count="84">
    <mergeCell ref="N52:Q52"/>
    <mergeCell ref="AA7:AE7"/>
    <mergeCell ref="G52:L52"/>
    <mergeCell ref="T26:U26"/>
    <mergeCell ref="X10:Y10"/>
    <mergeCell ref="X11:Y11"/>
    <mergeCell ref="X12:Y12"/>
    <mergeCell ref="X13:Y13"/>
    <mergeCell ref="V11:W11"/>
    <mergeCell ref="V12:W12"/>
    <mergeCell ref="V13:W13"/>
    <mergeCell ref="R17:S17"/>
    <mergeCell ref="R18:S18"/>
    <mergeCell ref="Y26:Z26"/>
    <mergeCell ref="X22:Z22"/>
    <mergeCell ref="AD21:AE21"/>
    <mergeCell ref="A5:A8"/>
    <mergeCell ref="G6:K6"/>
    <mergeCell ref="G7:L7"/>
    <mergeCell ref="A9:A10"/>
    <mergeCell ref="A11:A12"/>
    <mergeCell ref="C51:E51"/>
    <mergeCell ref="G51:K51"/>
    <mergeCell ref="S51:T51"/>
    <mergeCell ref="N7:Q7"/>
    <mergeCell ref="C22:E22"/>
    <mergeCell ref="C23:D23"/>
    <mergeCell ref="O23:P23"/>
    <mergeCell ref="O24:P24"/>
    <mergeCell ref="J21:K21"/>
    <mergeCell ref="O26:P26"/>
    <mergeCell ref="C26:D26"/>
    <mergeCell ref="C21:D21"/>
    <mergeCell ref="O25:P25"/>
    <mergeCell ref="N22:P22"/>
    <mergeCell ref="T21:V21"/>
    <mergeCell ref="T22:U22"/>
    <mergeCell ref="X14:Y14"/>
    <mergeCell ref="X15:Y15"/>
    <mergeCell ref="X16:Y16"/>
    <mergeCell ref="X17:Y17"/>
    <mergeCell ref="X18:Y18"/>
    <mergeCell ref="V14:W14"/>
    <mergeCell ref="V15:W15"/>
    <mergeCell ref="V16:W16"/>
    <mergeCell ref="V17:W17"/>
    <mergeCell ref="V18:W18"/>
    <mergeCell ref="T25:U25"/>
    <mergeCell ref="C24:D24"/>
    <mergeCell ref="C25:D25"/>
    <mergeCell ref="AM17:AN17"/>
    <mergeCell ref="AM18:AN18"/>
    <mergeCell ref="BC6:BD7"/>
    <mergeCell ref="Y23:Z23"/>
    <mergeCell ref="AM10:AN10"/>
    <mergeCell ref="AM11:AN11"/>
    <mergeCell ref="AM12:AN12"/>
    <mergeCell ref="AM13:AN13"/>
    <mergeCell ref="AP6:AT6"/>
    <mergeCell ref="AP7:AU7"/>
    <mergeCell ref="AW7:BA7"/>
    <mergeCell ref="V9:Y9"/>
    <mergeCell ref="AM9:AO9"/>
    <mergeCell ref="AJ6:AK7"/>
    <mergeCell ref="AA6:AE6"/>
    <mergeCell ref="AM14:AN14"/>
    <mergeCell ref="AM15:AN15"/>
    <mergeCell ref="AM16:AN16"/>
    <mergeCell ref="AF6:AH6"/>
    <mergeCell ref="S6:T7"/>
    <mergeCell ref="V10:W10"/>
    <mergeCell ref="Y24:Z24"/>
    <mergeCell ref="Y25:Z25"/>
    <mergeCell ref="R9:S9"/>
    <mergeCell ref="R10:S10"/>
    <mergeCell ref="R11:S11"/>
    <mergeCell ref="R12:S12"/>
    <mergeCell ref="R13:S13"/>
    <mergeCell ref="R14:S14"/>
    <mergeCell ref="R15:S15"/>
    <mergeCell ref="R16:S16"/>
    <mergeCell ref="AF7:AH7"/>
    <mergeCell ref="T23:U23"/>
    <mergeCell ref="T24:U24"/>
  </mergeCells>
  <conditionalFormatting sqref="C11:C18 E11:E18 X11:X18">
    <cfRule type="containsBlanks" dxfId="401" priority="190">
      <formula>LEN(TRIM(C11))=0</formula>
    </cfRule>
    <cfRule type="cellIs" dxfId="400" priority="172" operator="equal">
      <formula>0</formula>
    </cfRule>
  </conditionalFormatting>
  <conditionalFormatting sqref="D11:D18">
    <cfRule type="cellIs" dxfId="399" priority="167" operator="equal">
      <formula>"N/A"</formula>
    </cfRule>
  </conditionalFormatting>
  <conditionalFormatting sqref="E24:E26 T24:T26">
    <cfRule type="cellIs" dxfId="398" priority="52" operator="equal">
      <formula>"N/A"</formula>
    </cfRule>
  </conditionalFormatting>
  <conditionalFormatting sqref="G11:K18">
    <cfRule type="cellIs" dxfId="397" priority="39" operator="equal">
      <formula>"N/A"</formula>
    </cfRule>
  </conditionalFormatting>
  <conditionalFormatting sqref="J24:J26">
    <cfRule type="cellIs" dxfId="396" priority="58" operator="equal">
      <formula>"N/A"</formula>
    </cfRule>
  </conditionalFormatting>
  <conditionalFormatting sqref="K24:K26">
    <cfRule type="cellIs" dxfId="395" priority="54" operator="equal">
      <formula>"Medio"</formula>
    </cfRule>
    <cfRule type="cellIs" dxfId="394" priority="53" operator="equal">
      <formula>"N/A"</formula>
    </cfRule>
    <cfRule type="cellIs" dxfId="393" priority="55" operator="equal">
      <formula>"Medio"</formula>
    </cfRule>
    <cfRule type="cellIs" dxfId="392" priority="56" operator="equal">
      <formula>"Alto"</formula>
    </cfRule>
    <cfRule type="cellIs" dxfId="391" priority="57" operator="equal">
      <formula>"Bajo"</formula>
    </cfRule>
  </conditionalFormatting>
  <conditionalFormatting sqref="L11:L18">
    <cfRule type="cellIs" dxfId="390" priority="91" operator="equal">
      <formula>"N/A"</formula>
    </cfRule>
    <cfRule type="cellIs" dxfId="389" priority="177" operator="equal">
      <formula>"Alto"</formula>
    </cfRule>
    <cfRule type="cellIs" dxfId="388" priority="176" operator="equal">
      <formula>"Medio"</formula>
    </cfRule>
    <cfRule type="cellIs" dxfId="387" priority="174" operator="equal">
      <formula>"Medio"</formula>
    </cfRule>
    <cfRule type="cellIs" dxfId="386" priority="178" operator="equal">
      <formula>"Bajo"</formula>
    </cfRule>
  </conditionalFormatting>
  <conditionalFormatting sqref="N11:Q18">
    <cfRule type="cellIs" dxfId="385" priority="3" operator="equal">
      <formula>"N/A"</formula>
    </cfRule>
  </conditionalFormatting>
  <conditionalFormatting sqref="Q24:S25">
    <cfRule type="cellIs" dxfId="384" priority="1" operator="equal">
      <formula>"N/A"</formula>
    </cfRule>
  </conditionalFormatting>
  <conditionalFormatting sqref="V11:V18">
    <cfRule type="cellIs" dxfId="383" priority="92" operator="equal">
      <formula>0</formula>
    </cfRule>
  </conditionalFormatting>
  <conditionalFormatting sqref="V15:V18 AM15:AM18">
    <cfRule type="cellIs" dxfId="382" priority="100" operator="equal">
      <formula>0</formula>
    </cfRule>
  </conditionalFormatting>
  <conditionalFormatting sqref="V24:W26">
    <cfRule type="cellIs" dxfId="381" priority="60" operator="equal">
      <formula>"N/A"</formula>
    </cfRule>
    <cfRule type="cellIs" dxfId="380" priority="61" operator="equal">
      <formula>"Medio"</formula>
    </cfRule>
    <cfRule type="cellIs" dxfId="379" priority="62" operator="equal">
      <formula>"Medio"</formula>
    </cfRule>
    <cfRule type="cellIs" dxfId="378" priority="63" operator="equal">
      <formula>"Alto"</formula>
    </cfRule>
    <cfRule type="cellIs" dxfId="377" priority="64" operator="equal">
      <formula>"Bajo"</formula>
    </cfRule>
  </conditionalFormatting>
  <conditionalFormatting sqref="AD24:AD26">
    <cfRule type="cellIs" dxfId="376" priority="40" operator="equal">
      <formula>"N/A"</formula>
    </cfRule>
  </conditionalFormatting>
  <conditionalFormatting sqref="AD11:AE18">
    <cfRule type="cellIs" dxfId="375" priority="86" operator="equal">
      <formula>"N/A"</formula>
    </cfRule>
  </conditionalFormatting>
  <conditionalFormatting sqref="AE11:AE18">
    <cfRule type="cellIs" dxfId="374" priority="118" operator="equal">
      <formula>"Medio"</formula>
    </cfRule>
    <cfRule type="cellIs" dxfId="373" priority="119" operator="equal">
      <formula>"Medio"</formula>
    </cfRule>
    <cfRule type="cellIs" dxfId="372" priority="120" operator="equal">
      <formula>"Alto"</formula>
    </cfRule>
    <cfRule type="cellIs" dxfId="371" priority="121" operator="equal">
      <formula>"Bajo"</formula>
    </cfRule>
  </conditionalFormatting>
  <conditionalFormatting sqref="AE24:AE26">
    <cfRule type="cellIs" dxfId="370" priority="42" operator="equal">
      <formula>"Medio"</formula>
    </cfRule>
    <cfRule type="cellIs" dxfId="369" priority="45" operator="equal">
      <formula>"Bajo"</formula>
    </cfRule>
    <cfRule type="cellIs" dxfId="368" priority="44" operator="equal">
      <formula>"Alto"</formula>
    </cfRule>
    <cfRule type="cellIs" dxfId="367" priority="43" operator="equal">
      <formula>"Medio"</formula>
    </cfRule>
    <cfRule type="cellIs" dxfId="366" priority="41" operator="equal">
      <formula>"N/A"</formula>
    </cfRule>
  </conditionalFormatting>
  <conditionalFormatting sqref="AJ11:AM18 R11:R18 T11:T18">
    <cfRule type="cellIs" dxfId="365" priority="179" operator="equal">
      <formula>"N/A"</formula>
    </cfRule>
    <cfRule type="cellIs" dxfId="364" priority="180" operator="equal">
      <formula>"Medio"</formula>
    </cfRule>
    <cfRule type="cellIs" dxfId="363" priority="194" operator="equal">
      <formula>"Alto"</formula>
    </cfRule>
    <cfRule type="cellIs" dxfId="362" priority="196" operator="equal">
      <formula>"Bajo"</formula>
    </cfRule>
  </conditionalFormatting>
  <conditionalFormatting sqref="AK11:AM18 T11:T18">
    <cfRule type="cellIs" dxfId="361" priority="193" operator="equal">
      <formula>"Medio"</formula>
    </cfRule>
  </conditionalFormatting>
  <conditionalFormatting sqref="AO11:AO18">
    <cfRule type="cellIs" dxfId="360" priority="98" operator="equal">
      <formula>0</formula>
    </cfRule>
    <cfRule type="containsBlanks" dxfId="359" priority="99">
      <formula>LEN(TRIM(AO11))=0</formula>
    </cfRule>
  </conditionalFormatting>
  <conditionalFormatting sqref="AT11:AU18">
    <cfRule type="cellIs" dxfId="358" priority="85" operator="equal">
      <formula>"N/A"</formula>
    </cfRule>
  </conditionalFormatting>
  <conditionalFormatting sqref="AU11:AU18">
    <cfRule type="cellIs" dxfId="357" priority="108" operator="equal">
      <formula>"Medio"</formula>
    </cfRule>
    <cfRule type="cellIs" dxfId="356" priority="109" operator="equal">
      <formula>"Medio"</formula>
    </cfRule>
    <cfRule type="cellIs" dxfId="355" priority="110" operator="equal">
      <formula>"Alto"</formula>
    </cfRule>
    <cfRule type="cellIs" dxfId="354" priority="111" operator="equal">
      <formula>"Bajo"</formula>
    </cfRule>
  </conditionalFormatting>
  <conditionalFormatting sqref="AW11:BA18">
    <cfRule type="cellIs" dxfId="353" priority="2" operator="equal">
      <formula>"N/A"</formula>
    </cfRule>
  </conditionalFormatting>
  <conditionalFormatting sqref="BC11:BD18">
    <cfRule type="cellIs" dxfId="352" priority="83" operator="equal">
      <formula>"Bajo"</formula>
    </cfRule>
    <cfRule type="cellIs" dxfId="351" priority="82" operator="equal">
      <formula>"Alto"</formula>
    </cfRule>
    <cfRule type="cellIs" dxfId="350" priority="81" operator="equal">
      <formula>"Medio"</formula>
    </cfRule>
    <cfRule type="cellIs" dxfId="349" priority="80" operator="equal">
      <formula>"N/A"</formula>
    </cfRule>
  </conditionalFormatting>
  <conditionalFormatting sqref="BD11:BD18">
    <cfRule type="cellIs" dxfId="348" priority="114" operator="equal">
      <formula>"Medio"</formula>
    </cfRule>
  </conditionalFormatting>
  <dataValidations count="3">
    <dataValidation type="list" allowBlank="1" showInputMessage="1" showErrorMessage="1" sqref="D56:D74 D11:D18 D27:D42" xr:uid="{747FCD2F-8185-43D3-8B76-4F74AB1337A1}">
      <formula1>"N/A, Activo"</formula1>
    </dataValidation>
    <dataValidation type="list" allowBlank="1" showInputMessage="1" showErrorMessage="1" sqref="G11:G18 AA11:AA18 AC11:AC18 AP11:AP18 AC24:AC26 I24:I26" xr:uid="{1F4C3D66-2BE8-4313-89C9-9038D7BA8437}">
      <formula1>"0,3"</formula1>
    </dataValidation>
    <dataValidation type="list" allowBlank="1" showInputMessage="1" showErrorMessage="1" sqref="I15:I18 J14 H11:J13 J16:J18 AB11:AB18 AF11:AH18 BA11:BA18 AW11:AY18 AQ11:AS18 G24:H26 AA24:AB26 Q26:S26 N11:P18 Q13:Q17 H14:H18 AZ13:AZ17" xr:uid="{A172DAD4-82C8-4046-B178-B5D0632B47C3}">
      <formula1>"0,1,2,3"</formula1>
    </dataValidation>
  </dataValidations>
  <pageMargins left="0.7" right="0.7" top="0.75" bottom="0.75" header="0.3" footer="0.3"/>
  <pageSetup paperSize="9" orientation="portrait" r:id="rId1"/>
  <headerFooter>
    <oddHeader>&amp;C&amp;&amp;"Calibri"&amp;10&amp;K808080 Corporate Use&amp;K808080&amp;1#_x000D_</oddHeader>
  </headerFooter>
  <ignoredErrors>
    <ignoredError sqref="K11:K16 R12:R16 AD12:AD13 AD15:AD16 AJ12:AJ13 AJ15:AJ16 AT13:AT16 BC11:BC16 J24:J26 T26 AD24:AD26" evalErro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7CAB8-3797-4EEA-8C8A-FD74C4534DC1}">
  <sheetPr codeName="Sheet4">
    <tabColor rgb="FF00B0F0"/>
  </sheetPr>
  <dimension ref="A1:Y64"/>
  <sheetViews>
    <sheetView zoomScale="70" zoomScaleNormal="70" zoomScaleSheetLayoutView="100" workbookViewId="0"/>
  </sheetViews>
  <sheetFormatPr baseColWidth="10" defaultColWidth="9.140625" defaultRowHeight="15" x14ac:dyDescent="0.25"/>
  <cols>
    <col min="1" max="1" width="43" style="40" customWidth="1"/>
    <col min="2" max="2" width="6.5703125" style="40" customWidth="1"/>
    <col min="3" max="3" width="60.5703125" style="170" customWidth="1"/>
    <col min="4" max="4" width="32.42578125" style="170" customWidth="1"/>
    <col min="5" max="5" width="25" style="40" customWidth="1"/>
    <col min="6" max="6" width="22.5703125" style="40" customWidth="1"/>
    <col min="7" max="7" width="27.28515625" style="40" customWidth="1"/>
    <col min="8" max="8" width="2.140625" style="40" customWidth="1"/>
    <col min="9" max="9" width="29.85546875" style="40" customWidth="1"/>
    <col min="10" max="10" width="26.85546875" style="40" customWidth="1"/>
    <col min="11" max="11" width="19.7109375" style="40" customWidth="1"/>
    <col min="12" max="12" width="24.85546875" style="40" customWidth="1"/>
    <col min="13" max="13" width="2.140625" style="40" customWidth="1"/>
    <col min="14" max="14" width="25.5703125" style="40" customWidth="1"/>
    <col min="15" max="15" width="28" style="40" customWidth="1"/>
    <col min="16" max="16" width="22.7109375" style="40" customWidth="1"/>
    <col min="17" max="17" width="31.5703125" style="40" customWidth="1"/>
    <col min="18" max="19" width="36.5703125" style="40" customWidth="1"/>
    <col min="20" max="20" width="19" style="40" customWidth="1"/>
    <col min="21" max="21" width="2.85546875" style="40" customWidth="1"/>
    <col min="22" max="25" width="19.5703125" style="40" customWidth="1"/>
    <col min="26" max="16384" width="9.140625" style="40"/>
  </cols>
  <sheetData>
    <row r="1" spans="1:17" ht="30" customHeight="1" x14ac:dyDescent="0.25"/>
    <row r="2" spans="1:17" ht="27" customHeight="1" x14ac:dyDescent="0.3">
      <c r="A2" s="44"/>
      <c r="B2" s="44"/>
      <c r="C2" s="321" t="s">
        <v>94</v>
      </c>
      <c r="D2" s="321"/>
      <c r="E2" s="321"/>
      <c r="F2" s="321"/>
      <c r="G2" s="321"/>
    </row>
    <row r="3" spans="1:17" ht="41.45" customHeight="1" thickBot="1" x14ac:dyDescent="0.5">
      <c r="A3" s="44"/>
      <c r="B3" s="463"/>
      <c r="C3" s="464" t="s">
        <v>242</v>
      </c>
      <c r="D3" s="465"/>
      <c r="E3" s="47"/>
      <c r="F3" s="47"/>
      <c r="G3" s="47"/>
      <c r="H3" s="47"/>
      <c r="I3" s="47"/>
      <c r="J3" s="47"/>
      <c r="K3" s="47"/>
      <c r="L3" s="47"/>
      <c r="M3" s="47"/>
      <c r="N3" s="47"/>
      <c r="O3" s="47"/>
      <c r="P3" s="47"/>
      <c r="Q3" s="47"/>
    </row>
    <row r="4" spans="1:17" ht="22.5" customHeight="1" x14ac:dyDescent="0.3">
      <c r="A4" s="44"/>
      <c r="B4" s="892"/>
      <c r="C4" s="893"/>
      <c r="D4" s="893"/>
      <c r="E4" s="893"/>
      <c r="F4" s="894"/>
      <c r="G4" s="895"/>
    </row>
    <row r="5" spans="1:17" s="88" customFormat="1" ht="27.6" customHeight="1" x14ac:dyDescent="0.3">
      <c r="A5" s="44"/>
      <c r="B5" s="459"/>
      <c r="C5" s="459"/>
      <c r="D5" s="459"/>
      <c r="E5" s="459"/>
      <c r="F5" s="459"/>
      <c r="G5" s="459"/>
      <c r="H5" s="459"/>
      <c r="I5" s="459"/>
      <c r="J5" s="459"/>
      <c r="K5" s="459"/>
      <c r="L5" s="459"/>
      <c r="M5" s="459"/>
      <c r="N5" s="459"/>
      <c r="O5" s="459"/>
      <c r="P5" s="459"/>
      <c r="Q5" s="459"/>
    </row>
    <row r="6" spans="1:17" s="88" customFormat="1" ht="27.6" customHeight="1" x14ac:dyDescent="0.3">
      <c r="A6" s="44"/>
      <c r="B6" s="40"/>
      <c r="C6" s="40"/>
      <c r="D6" s="1067" t="s">
        <v>243</v>
      </c>
      <c r="E6" s="1067"/>
      <c r="F6" s="1067"/>
      <c r="G6" s="1067"/>
      <c r="H6" s="1067"/>
      <c r="I6" s="1067"/>
      <c r="J6" s="1067"/>
      <c r="K6" s="1067"/>
      <c r="L6" s="1067"/>
      <c r="M6" s="1067"/>
      <c r="N6" s="1067"/>
      <c r="O6" s="1067"/>
      <c r="P6" s="1067"/>
      <c r="Q6" s="1067"/>
    </row>
    <row r="7" spans="1:17" ht="21" customHeight="1" thickBot="1" x14ac:dyDescent="0.35">
      <c r="A7" s="169"/>
      <c r="B7" s="460"/>
      <c r="C7" s="811"/>
      <c r="D7" s="812"/>
      <c r="E7" s="23"/>
      <c r="F7" s="243"/>
      <c r="G7" s="813"/>
      <c r="H7" s="23"/>
      <c r="I7" s="200"/>
      <c r="J7" s="814"/>
      <c r="K7" s="243">
        <f>IFERROR(AVERAGE(K15:K22),0)</f>
        <v>0</v>
      </c>
      <c r="L7" s="200"/>
      <c r="M7" s="200"/>
      <c r="N7" s="200"/>
      <c r="O7" s="200"/>
      <c r="P7" s="243">
        <f>IFERROR(AVERAGE(P15:P22),0)</f>
        <v>0</v>
      </c>
      <c r="Q7" s="200"/>
    </row>
    <row r="8" spans="1:17" ht="30.6" customHeight="1" x14ac:dyDescent="0.25">
      <c r="A8" s="1055"/>
      <c r="B8" s="827"/>
      <c r="C8" s="827"/>
      <c r="D8" s="1065" t="s">
        <v>244</v>
      </c>
      <c r="E8" s="1065"/>
      <c r="F8" s="1065"/>
      <c r="G8" s="1065"/>
      <c r="I8" s="1065" t="s">
        <v>245</v>
      </c>
      <c r="J8" s="1065"/>
      <c r="K8" s="1065"/>
      <c r="L8" s="1065"/>
      <c r="N8" s="1065" t="s">
        <v>246</v>
      </c>
      <c r="O8" s="1065"/>
      <c r="P8" s="1065"/>
      <c r="Q8" s="1065"/>
    </row>
    <row r="9" spans="1:17" ht="23.1" customHeight="1" x14ac:dyDescent="0.3">
      <c r="A9" s="1055"/>
      <c r="B9" s="44"/>
      <c r="C9" s="130"/>
      <c r="D9" s="422" t="s">
        <v>247</v>
      </c>
      <c r="E9" s="423" t="s">
        <v>248</v>
      </c>
      <c r="F9" s="423" t="s">
        <v>249</v>
      </c>
      <c r="G9" s="424" t="s">
        <v>250</v>
      </c>
      <c r="I9" s="411" t="s">
        <v>247</v>
      </c>
      <c r="J9" s="411" t="s">
        <v>248</v>
      </c>
      <c r="K9" s="411" t="s">
        <v>249</v>
      </c>
      <c r="L9" s="411" t="s">
        <v>250</v>
      </c>
      <c r="N9" s="411" t="s">
        <v>247</v>
      </c>
      <c r="O9" s="411" t="s">
        <v>248</v>
      </c>
      <c r="P9" s="411" t="s">
        <v>249</v>
      </c>
      <c r="Q9" s="411" t="s">
        <v>250</v>
      </c>
    </row>
    <row r="10" spans="1:17" ht="23.1" customHeight="1" x14ac:dyDescent="0.3">
      <c r="A10" s="52"/>
      <c r="B10" s="44"/>
      <c r="C10" s="436" t="s">
        <v>251</v>
      </c>
      <c r="D10" s="422" t="s">
        <v>252</v>
      </c>
      <c r="E10" s="423" t="s">
        <v>252</v>
      </c>
      <c r="F10" s="423" t="s">
        <v>253</v>
      </c>
      <c r="G10" s="424" t="s">
        <v>163</v>
      </c>
      <c r="I10" s="411" t="s">
        <v>252</v>
      </c>
      <c r="J10" s="411" t="s">
        <v>252</v>
      </c>
      <c r="K10" s="411" t="s">
        <v>253</v>
      </c>
      <c r="L10" s="411" t="s">
        <v>163</v>
      </c>
      <c r="N10" s="411" t="s">
        <v>252</v>
      </c>
      <c r="O10" s="411" t="s">
        <v>252</v>
      </c>
      <c r="P10" s="411" t="s">
        <v>253</v>
      </c>
      <c r="Q10" s="411" t="s">
        <v>163</v>
      </c>
    </row>
    <row r="11" spans="1:17" ht="47.1" customHeight="1" thickBot="1" x14ac:dyDescent="0.35">
      <c r="A11" s="174"/>
      <c r="B11" s="825"/>
      <c r="C11" s="826" t="s">
        <v>254</v>
      </c>
      <c r="D11" s="412" t="s">
        <v>255</v>
      </c>
      <c r="E11" s="412" t="s">
        <v>256</v>
      </c>
      <c r="F11" s="1066" t="s">
        <v>257</v>
      </c>
      <c r="G11" s="1066"/>
      <c r="I11" s="412" t="s">
        <v>255</v>
      </c>
      <c r="J11" s="412" t="s">
        <v>256</v>
      </c>
      <c r="K11" s="1066" t="s">
        <v>257</v>
      </c>
      <c r="L11" s="1066"/>
      <c r="N11" s="412" t="s">
        <v>255</v>
      </c>
      <c r="O11" s="412" t="s">
        <v>256</v>
      </c>
      <c r="P11" s="1066" t="s">
        <v>257</v>
      </c>
      <c r="Q11" s="1066"/>
    </row>
    <row r="12" spans="1:17" ht="54.95" customHeight="1" x14ac:dyDescent="0.25">
      <c r="A12" s="174"/>
      <c r="B12" s="1071" t="s">
        <v>258</v>
      </c>
      <c r="C12" s="438" t="s">
        <v>259</v>
      </c>
      <c r="D12" s="907" t="e">
        <f>'Water-Step 2'!J24</f>
        <v>#DIV/0!</v>
      </c>
      <c r="E12" s="446" t="e">
        <f>MAX('Water-Step 1'!$O$59:$Q$59,'Water-Step 1'!$O$19:$Q$19)</f>
        <v>#DIV/0!</v>
      </c>
      <c r="F12" s="912" t="e">
        <f>IF(D12="N/A","N/A",D12*E12)</f>
        <v>#DIV/0!</v>
      </c>
      <c r="G12" s="454" t="e">
        <f>IF(F12="N/A","N/A",IF(F12&lt;3,"Bajo",IF(F12&gt;=6,"Alto","Medio")))</f>
        <v>#DIV/0!</v>
      </c>
      <c r="I12" s="442" t="str">
        <f>'Water-Step 2'!T24</f>
        <v>N/A</v>
      </c>
      <c r="J12" s="446">
        <f>MAX('Water-Step 1'!$O$30:$Q$30,'Water-Step 1'!$O$69:$Q$69)</f>
        <v>0</v>
      </c>
      <c r="K12" s="451" t="str">
        <f>IF(I12="N/A","N/A",I12*J12)</f>
        <v>N/A</v>
      </c>
      <c r="L12" s="454" t="str">
        <f>IF(K12="N/A","N/A",IF(K12&lt;3,"Bajo",IF(K12&gt;=6,"Alto","Medio")))</f>
        <v>N/A</v>
      </c>
      <c r="N12" s="442" t="e">
        <f>'Water-Step 2'!AD24</f>
        <v>#DIV/0!</v>
      </c>
      <c r="O12" s="446">
        <f>MAX('Water-Step 1'!$O$46:$Q$46,'Water-Step 1'!$O$81:$Q$81)</f>
        <v>0</v>
      </c>
      <c r="P12" s="912" t="e">
        <f>IF(N12="N/A","N/A",N12*O12)</f>
        <v>#DIV/0!</v>
      </c>
      <c r="Q12" s="454" t="e">
        <f>IF(P12="N/A","N/A",IF(P12&lt;3,"Bajo",IF(P12&gt;=6,"Alto","Medio")))</f>
        <v>#DIV/0!</v>
      </c>
    </row>
    <row r="13" spans="1:17" ht="54.95" customHeight="1" x14ac:dyDescent="0.25">
      <c r="A13" s="174"/>
      <c r="B13" s="1072"/>
      <c r="C13" s="439" t="s">
        <v>260</v>
      </c>
      <c r="D13" s="908" t="e">
        <f>'Water-Step 2'!J25</f>
        <v>#DIV/0!</v>
      </c>
      <c r="E13" s="448" t="e">
        <f>MAX('Water-Step 1'!$O$59:$Q$59,'Water-Step 1'!$O$19:$Q$19)</f>
        <v>#DIV/0!</v>
      </c>
      <c r="F13" s="913" t="e">
        <f t="shared" ref="F13:F14" si="0">IF(D13="N/A","N/A",D13*E13)</f>
        <v>#DIV/0!</v>
      </c>
      <c r="G13" s="417" t="e">
        <f>IF(F13="N/A","N/A",IF(F13&lt;3,"Bajo",IF(F13&gt;=6,"Alto","Medio")))</f>
        <v>#DIV/0!</v>
      </c>
      <c r="I13" s="443" t="str">
        <f>'Water-Step 2'!T25</f>
        <v>N/A</v>
      </c>
      <c r="J13" s="448">
        <f>MAX('Water-Step 1'!$O$30:$Q$30,'Water-Step 1'!$O$69:$Q$69)</f>
        <v>0</v>
      </c>
      <c r="K13" s="452" t="str">
        <f>IF(I13="N/A","N/A",I13*J13)</f>
        <v>N/A</v>
      </c>
      <c r="L13" s="417" t="str">
        <f>IF(K13="N/A","N/A",IF(K13&lt;3,"Bajo",IF(K13&gt;=6,"Alto","Medio")))</f>
        <v>N/A</v>
      </c>
      <c r="N13" s="918" t="e">
        <f>'Water-Step 2'!AD25</f>
        <v>#DIV/0!</v>
      </c>
      <c r="O13" s="448">
        <f>MAX('Water-Step 1'!$O$46:$Q$46,'Water-Step 1'!$O$81:$Q$81)</f>
        <v>0</v>
      </c>
      <c r="P13" s="913" t="e">
        <f>IF(N13="N/A","N/A",N13*O13)</f>
        <v>#DIV/0!</v>
      </c>
      <c r="Q13" s="417" t="e">
        <f>IF(P13="N/A","N/A",IF(P13&lt;3,"Bajo",IF(P13&gt;=6,"Alto","Medio")))</f>
        <v>#DIV/0!</v>
      </c>
    </row>
    <row r="14" spans="1:17" ht="54.95" customHeight="1" thickBot="1" x14ac:dyDescent="0.3">
      <c r="A14" s="174"/>
      <c r="B14" s="1073"/>
      <c r="C14" s="685" t="s">
        <v>261</v>
      </c>
      <c r="D14" s="909" t="e">
        <f>'Water-Step 2'!J26</f>
        <v>#DIV/0!</v>
      </c>
      <c r="E14" s="686" t="e">
        <f>MAX('Water-Step 1'!$O$59:$Q$59,'Water-Step 1'!$O$19:$Q$19)</f>
        <v>#DIV/0!</v>
      </c>
      <c r="F14" s="914" t="e">
        <f t="shared" si="0"/>
        <v>#DIV/0!</v>
      </c>
      <c r="G14" s="687" t="e">
        <f>IF(F14="N/A","N/A",IF(F14&lt;3,"Bajo",IF(F14&gt;=6,"Alto","Medio")))</f>
        <v>#DIV/0!</v>
      </c>
      <c r="I14" s="444" t="e">
        <f>'Water-Step 2'!T26</f>
        <v>#DIV/0!</v>
      </c>
      <c r="J14" s="450">
        <f>MAX('Water-Step 1'!$O$30:$Q$30,'Water-Step 1'!$O$69:$Q$69)</f>
        <v>0</v>
      </c>
      <c r="K14" s="453" t="e">
        <f>IF(I14="N/A","N/A",I14*J14)</f>
        <v>#DIV/0!</v>
      </c>
      <c r="L14" s="455" t="e">
        <f>IF(K14="N/A","N/A",IF(K14&lt;3,"Bajo",IF(K14&gt;=6,"Alto","Medio")))</f>
        <v>#DIV/0!</v>
      </c>
      <c r="N14" s="919" t="e">
        <f>'Water-Step 2'!AD26</f>
        <v>#DIV/0!</v>
      </c>
      <c r="O14" s="450">
        <f>MAX('Water-Step 1'!$O$46:$Q$46,'Water-Step 1'!$O$81:$Q$81)</f>
        <v>0</v>
      </c>
      <c r="P14" s="917" t="e">
        <f>IF(N14="N/A","N/A",N14*O14)</f>
        <v>#DIV/0!</v>
      </c>
      <c r="Q14" s="455" t="e">
        <f>IF(P14="N/A","N/A",IF(P14&lt;3,"Bajo",IF(P14&gt;=6,"Alto","Medio")))</f>
        <v>#DIV/0!</v>
      </c>
    </row>
    <row r="15" spans="1:17" ht="80.099999999999994" customHeight="1" x14ac:dyDescent="0.25">
      <c r="A15" s="1057"/>
      <c r="B15" s="1074" t="s">
        <v>262</v>
      </c>
      <c r="C15" s="524" t="str" cm="1">
        <f t="array" ref="C15:C22">_xlfn._xlws.FILTER('Water-Step 2'!C11:C18,'Water-Step 2'!D11:D18="Activo","")</f>
        <v>Plazas y espacios abiertos: espacios abiertos públicamente accesibles, usualmente pavimentados con poca o nada de vegetación. Pueden combinarse con parques y jardines.</v>
      </c>
      <c r="D15" s="910" t="e" cm="1">
        <f t="array" ref="D15:D22">_xlfn._xlws.FILTER('Water-Step 2'!R11:R18,'Water-Step 2'!D11:D18="Activo","")</f>
        <v>#DIV/0!</v>
      </c>
      <c r="E15" s="525" t="e">
        <f>MAX('Water-Step 1'!$O$59:$Q$59,'Water-Step 1'!$O$19:$Q$19)</f>
        <v>#DIV/0!</v>
      </c>
      <c r="F15" s="915" t="e">
        <f>IF(D15="N/A", "N/A", D15*E15)</f>
        <v>#DIV/0!</v>
      </c>
      <c r="G15" s="454" t="e">
        <f t="shared" ref="G15:G22" si="1">IF(ISBLANK(C15),"N/A",IF(F15="N/A","N/A",IF(F15&lt;3,"Bajo",IF(F15&gt;=6,"Alto","Medio"))))</f>
        <v>#DIV/0!</v>
      </c>
      <c r="I15" s="920" t="e" cm="1">
        <f t="array" ref="I15:I22">_xlfn._xlws.FILTER('Water-Step 2'!AJ11:AJ18,'Water-Step 2'!D11:D18="Activo","")</f>
        <v>#DIV/0!</v>
      </c>
      <c r="J15" s="528">
        <f>MAX('Water-Step 1'!$O$30:$Q$30,'Water-Step 1'!$O$69:$Q$69)</f>
        <v>0</v>
      </c>
      <c r="K15" s="915" t="e">
        <f>IF(I15="N/A", "N/A", I15*J15)</f>
        <v>#DIV/0!</v>
      </c>
      <c r="L15" s="454" t="e">
        <f t="shared" ref="L15:L22" si="2">IF(ISBLANK(C15),"N/A",IF(K15="N/A","N/A",IF(K15&lt;3,"Bajo",IF(K15&gt;=6,"Alto","Medio"))))</f>
        <v>#DIV/0!</v>
      </c>
      <c r="N15" s="920" t="e" cm="1">
        <f t="array" ref="N15:N22">_xlfn._xlws.FILTER('Water-Step 2'!BC11:BC18,'Water-Step 2'!D11:D18="Activo","")</f>
        <v>#DIV/0!</v>
      </c>
      <c r="O15" s="446">
        <f>MAX('Water-Step 1'!$O$46:$Q$46,'Water-Step 1'!$O$81:$Q$81)</f>
        <v>0</v>
      </c>
      <c r="P15" s="915" t="e">
        <f>IF(N15="N/A", "N/A", N15*O15)</f>
        <v>#DIV/0!</v>
      </c>
      <c r="Q15" s="454" t="e">
        <f t="shared" ref="Q15:Q22" si="3">IF(ISBLANK(C15),"N/A",IF(P15="N/A","N/A",IF(P15&lt;3,"Bajo",IF(P15&gt;=6,"Alto","Medio"))))</f>
        <v>#DIV/0!</v>
      </c>
    </row>
    <row r="16" spans="1:17" ht="80.099999999999994" customHeight="1" x14ac:dyDescent="0.25">
      <c r="A16" s="1057"/>
      <c r="B16" s="1075"/>
      <c r="C16" s="425" t="str">
        <v>Parques y jardines: espacios verdes públicos destinados a fines recreativos o de conservación (como deportes, pícnic, etc.).  Pueden combinarse con plazas y otros espacios abiertos.</v>
      </c>
      <c r="D16" s="911" t="e">
        <v>#DIV/0!</v>
      </c>
      <c r="E16" s="415" t="e">
        <f>MAX('Water-Step 1'!$O$59:$Q$59,'Water-Step 1'!$O$19:$Q$19)</f>
        <v>#DIV/0!</v>
      </c>
      <c r="F16" s="916" t="e">
        <f t="shared" ref="F16:F22" si="4">IF(D16="N/A", "N/A", D16*E16)</f>
        <v>#DIV/0!</v>
      </c>
      <c r="G16" s="417" t="e">
        <f t="shared" si="1"/>
        <v>#DIV/0!</v>
      </c>
      <c r="I16" s="922" t="e">
        <v>#DIV/0!</v>
      </c>
      <c r="J16" s="420">
        <f>MAX('Water-Step 1'!$O$30:$Q$30,'Water-Step 1'!$O$69:$Q$69)</f>
        <v>0</v>
      </c>
      <c r="K16" s="916" t="e">
        <f t="shared" ref="K16:K22" si="5">IF(I16="N/A", "N/A", I16*J16)</f>
        <v>#DIV/0!</v>
      </c>
      <c r="L16" s="417" t="e">
        <f t="shared" si="2"/>
        <v>#DIV/0!</v>
      </c>
      <c r="N16" s="921" t="e">
        <v>#DIV/0!</v>
      </c>
      <c r="O16" s="448">
        <f>MAX('Water-Step 1'!$O$46:$Q$46,'Water-Step 1'!$O$81:$Q$81)</f>
        <v>0</v>
      </c>
      <c r="P16" s="916" t="e">
        <f t="shared" ref="P16:P22" si="6">IF(N16="N/A", "N/A", N16*O16)</f>
        <v>#DIV/0!</v>
      </c>
      <c r="Q16" s="417" t="e">
        <f t="shared" si="3"/>
        <v>#DIV/0!</v>
      </c>
    </row>
    <row r="17" spans="1:25" ht="80.099999999999994" customHeight="1" x14ac:dyDescent="0.25">
      <c r="A17" s="64"/>
      <c r="B17" s="1075"/>
      <c r="C17" s="425" t="str">
        <v>Edificios e infraestructuras auxiliares:  casetas técnicas, almacenes, aparcamientos, aparcabicicletas, quioscos, pequeños polideportivos cubiertos, pasarelas, etc.</v>
      </c>
      <c r="D17" s="443" t="e">
        <v>#DIV/0!</v>
      </c>
      <c r="E17" s="415" t="e">
        <f>MAX('Water-Step 1'!$O$59:$Q$59,'Water-Step 1'!$O$19:$Q$19)</f>
        <v>#DIV/0!</v>
      </c>
      <c r="F17" s="916" t="e">
        <f t="shared" si="4"/>
        <v>#DIV/0!</v>
      </c>
      <c r="G17" s="417" t="e">
        <f t="shared" si="1"/>
        <v>#DIV/0!</v>
      </c>
      <c r="I17" s="418" t="e">
        <v>#DIV/0!</v>
      </c>
      <c r="J17" s="420">
        <f>MAX('Water-Step 1'!$O$30:$Q$30,'Water-Step 1'!$O$69:$Q$69)</f>
        <v>0</v>
      </c>
      <c r="K17" s="916" t="e">
        <f t="shared" si="5"/>
        <v>#DIV/0!</v>
      </c>
      <c r="L17" s="417" t="e">
        <f t="shared" si="2"/>
        <v>#DIV/0!</v>
      </c>
      <c r="N17" s="523" t="e">
        <v>#DIV/0!</v>
      </c>
      <c r="O17" s="448">
        <f>MAX('Water-Step 1'!$O$46:$Q$46,'Water-Step 1'!$O$81:$Q$81)</f>
        <v>0</v>
      </c>
      <c r="P17" s="916" t="e">
        <f t="shared" si="6"/>
        <v>#DIV/0!</v>
      </c>
      <c r="Q17" s="417" t="e">
        <f t="shared" si="3"/>
        <v>#DIV/0!</v>
      </c>
    </row>
    <row r="18" spans="1:25" ht="80.099999999999994" customHeight="1" x14ac:dyDescent="0.25">
      <c r="A18" s="181"/>
      <c r="B18" s="1075"/>
      <c r="C18" s="425" t="str">
        <v>Equipos: componentes de iluminación, vallas, aparatos de aire acondicionado de las instalaciones interiores, equipos electromecánicos para piscinas, etc.</v>
      </c>
      <c r="D18" s="443" t="e">
        <v>#DIV/0!</v>
      </c>
      <c r="E18" s="415" t="e">
        <f>MAX('Water-Step 1'!$O$59:$Q$59,'Water-Step 1'!$O$19:$Q$19)</f>
        <v>#DIV/0!</v>
      </c>
      <c r="F18" s="916" t="e">
        <f t="shared" si="4"/>
        <v>#DIV/0!</v>
      </c>
      <c r="G18" s="417" t="e">
        <f t="shared" si="1"/>
        <v>#DIV/0!</v>
      </c>
      <c r="I18" s="418" t="str">
        <v>N/A</v>
      </c>
      <c r="J18" s="420">
        <f>MAX('Water-Step 1'!$O$30:$Q$30,'Water-Step 1'!$O$69:$Q$69)</f>
        <v>0</v>
      </c>
      <c r="K18" s="916" t="str">
        <f t="shared" si="5"/>
        <v>N/A</v>
      </c>
      <c r="L18" s="417" t="str">
        <f t="shared" si="2"/>
        <v>N/A</v>
      </c>
      <c r="N18" s="523" t="e">
        <v>#DIV/0!</v>
      </c>
      <c r="O18" s="448">
        <f>MAX('Water-Step 1'!$O$46:$Q$46,'Water-Step 1'!$O$81:$Q$81)</f>
        <v>0</v>
      </c>
      <c r="P18" s="916" t="e">
        <f t="shared" si="6"/>
        <v>#DIV/0!</v>
      </c>
      <c r="Q18" s="417" t="e">
        <f t="shared" si="3"/>
        <v>#DIV/0!</v>
      </c>
    </row>
    <row r="19" spans="1:25" ht="80.099999999999994" customHeight="1" x14ac:dyDescent="0.25">
      <c r="A19" s="204"/>
      <c r="B19" s="1075"/>
      <c r="C19" s="425" t="str">
        <v>Mobiliario urbano: mesas y bancos fijos, fuentes, jardineras, señales y paneles informativos, paradas de autobús dentro de los límites del proyecto, plataformas de observación, etc.</v>
      </c>
      <c r="D19" s="522" t="e">
        <v>#DIV/0!</v>
      </c>
      <c r="E19" s="415" t="e">
        <f>MAX('Water-Step 1'!$O$59:$Q$59,'Water-Step 1'!$O$19:$Q$19)</f>
        <v>#DIV/0!</v>
      </c>
      <c r="F19" s="916" t="e">
        <f t="shared" si="4"/>
        <v>#DIV/0!</v>
      </c>
      <c r="G19" s="417" t="e">
        <f t="shared" si="1"/>
        <v>#DIV/0!</v>
      </c>
      <c r="H19" s="135"/>
      <c r="I19" s="418" t="e">
        <v>#DIV/0!</v>
      </c>
      <c r="J19" s="420">
        <f>MAX('Water-Step 1'!$O$30:$Q$30,'Water-Step 1'!$O$69:$Q$69)</f>
        <v>0</v>
      </c>
      <c r="K19" s="916" t="e">
        <f t="shared" si="5"/>
        <v>#DIV/0!</v>
      </c>
      <c r="L19" s="417" t="e">
        <f t="shared" si="2"/>
        <v>#DIV/0!</v>
      </c>
      <c r="N19" s="523" t="e">
        <v>#DIV/0!</v>
      </c>
      <c r="O19" s="448">
        <f>MAX('Water-Step 1'!$O$46:$Q$46,'Water-Step 1'!$O$81:$Q$81)</f>
        <v>0</v>
      </c>
      <c r="P19" s="916" t="e">
        <f t="shared" si="6"/>
        <v>#DIV/0!</v>
      </c>
      <c r="Q19" s="417" t="e">
        <f t="shared" si="3"/>
        <v>#DIV/0!</v>
      </c>
    </row>
    <row r="20" spans="1:25" ht="80.099999999999994" customHeight="1" x14ac:dyDescent="0.25">
      <c r="A20" s="205"/>
      <c r="B20" s="1075"/>
      <c r="C20" s="425" t="str">
        <v>Espacios verdes en vías peatonales/ciclables, aceras, calles peatonales y bordes de las carreteras.</v>
      </c>
      <c r="D20" s="522" t="e">
        <v>#DIV/0!</v>
      </c>
      <c r="E20" s="415" t="e">
        <f>MAX('Water-Step 1'!$O$59:$Q$59,'Water-Step 1'!$O$19:$Q$19)</f>
        <v>#DIV/0!</v>
      </c>
      <c r="F20" s="916" t="e">
        <f t="shared" si="4"/>
        <v>#DIV/0!</v>
      </c>
      <c r="G20" s="417" t="e">
        <f t="shared" si="1"/>
        <v>#DIV/0!</v>
      </c>
      <c r="H20" s="135"/>
      <c r="I20" s="418" t="e">
        <v>#DIV/0!</v>
      </c>
      <c r="J20" s="420">
        <f>MAX('Water-Step 1'!$O$30:$Q$30,'Water-Step 1'!$O$69:$Q$69)</f>
        <v>0</v>
      </c>
      <c r="K20" s="916" t="e">
        <f t="shared" si="5"/>
        <v>#DIV/0!</v>
      </c>
      <c r="L20" s="417" t="e">
        <f t="shared" si="2"/>
        <v>#DIV/0!</v>
      </c>
      <c r="N20" s="523" t="e">
        <v>#DIV/0!</v>
      </c>
      <c r="O20" s="448">
        <f>MAX('Water-Step 1'!$O$46:$Q$46,'Water-Step 1'!$O$81:$Q$81)</f>
        <v>0</v>
      </c>
      <c r="P20" s="916" t="e">
        <f t="shared" si="6"/>
        <v>#DIV/0!</v>
      </c>
      <c r="Q20" s="417" t="e">
        <f t="shared" si="3"/>
        <v>#DIV/0!</v>
      </c>
    </row>
    <row r="21" spans="1:25" ht="80.099999999999994" customHeight="1" x14ac:dyDescent="0.25">
      <c r="A21" s="206"/>
      <c r="B21" s="1075"/>
      <c r="C21" s="425" t="str">
        <v>Parques infantiles e instalaciones deportivas al aire libre (incluidos equipos fitness, campos fútbol y baloncesto, pistas de voleibol, canchas de tenis y pádel, piscinas, etc.).</v>
      </c>
      <c r="D21" s="522" t="e">
        <v>#DIV/0!</v>
      </c>
      <c r="E21" s="415" t="e">
        <f>MAX('Water-Step 1'!$O$59:$Q$59,'Water-Step 1'!$O$19:$Q$19)</f>
        <v>#DIV/0!</v>
      </c>
      <c r="F21" s="916" t="e">
        <f t="shared" si="4"/>
        <v>#DIV/0!</v>
      </c>
      <c r="G21" s="417" t="e">
        <f t="shared" si="1"/>
        <v>#DIV/0!</v>
      </c>
      <c r="H21" s="135"/>
      <c r="I21" s="421" t="e">
        <v>#DIV/0!</v>
      </c>
      <c r="J21" s="420">
        <f>MAX('Water-Step 1'!$O$30:$Q$30,'Water-Step 1'!$O$69:$Q$69)</f>
        <v>0</v>
      </c>
      <c r="K21" s="916" t="e">
        <f t="shared" si="5"/>
        <v>#DIV/0!</v>
      </c>
      <c r="L21" s="417" t="e">
        <f t="shared" si="2"/>
        <v>#DIV/0!</v>
      </c>
      <c r="N21" s="523" t="e">
        <v>#DIV/0!</v>
      </c>
      <c r="O21" s="448">
        <f>MAX('Water-Step 1'!$O$46:$Q$46,'Water-Step 1'!$O$81:$Q$81)</f>
        <v>0</v>
      </c>
      <c r="P21" s="916" t="e">
        <f t="shared" si="6"/>
        <v>#DIV/0!</v>
      </c>
      <c r="Q21" s="417" t="e">
        <f t="shared" si="3"/>
        <v>#DIV/0!</v>
      </c>
    </row>
    <row r="22" spans="1:25" ht="80.099999999999994" customHeight="1" x14ac:dyDescent="0.25">
      <c r="A22" s="205"/>
      <c r="B22" s="1075"/>
      <c r="C22" s="425" t="str">
        <v>Infraestructuras azules/verdes (incluidos estanques artificiales, aliviaderos biológicos y otras soluciones basadas en la naturaleza).</v>
      </c>
      <c r="D22" s="522" t="e">
        <v>#DIV/0!</v>
      </c>
      <c r="E22" s="415" t="e">
        <f>MAX('Water-Step 1'!$O$59:$Q$59,'Water-Step 1'!$O$19:$Q$19)</f>
        <v>#DIV/0!</v>
      </c>
      <c r="F22" s="916" t="e">
        <f t="shared" si="4"/>
        <v>#DIV/0!</v>
      </c>
      <c r="G22" s="417" t="e">
        <f t="shared" si="1"/>
        <v>#DIV/0!</v>
      </c>
      <c r="H22" s="135"/>
      <c r="I22" s="421" t="e">
        <v>#DIV/0!</v>
      </c>
      <c r="J22" s="420">
        <f>MAX('Water-Step 1'!$O$30:$Q$30,'Water-Step 1'!$O$69:$Q$69)</f>
        <v>0</v>
      </c>
      <c r="K22" s="916" t="e">
        <f t="shared" si="5"/>
        <v>#DIV/0!</v>
      </c>
      <c r="L22" s="417" t="e">
        <f t="shared" si="2"/>
        <v>#DIV/0!</v>
      </c>
      <c r="N22" s="523" t="e">
        <v>#DIV/0!</v>
      </c>
      <c r="O22" s="448">
        <f>MAX('Water-Step 1'!$O$46:$Q$46,'Water-Step 1'!$O$81:$Q$81)</f>
        <v>0</v>
      </c>
      <c r="P22" s="916" t="e">
        <f t="shared" si="6"/>
        <v>#DIV/0!</v>
      </c>
      <c r="Q22" s="417" t="e">
        <f t="shared" si="3"/>
        <v>#DIV/0!</v>
      </c>
    </row>
    <row r="23" spans="1:25" x14ac:dyDescent="0.25">
      <c r="B23" s="211"/>
      <c r="C23" s="413"/>
      <c r="D23" s="414"/>
      <c r="E23" s="88"/>
      <c r="F23" s="88"/>
      <c r="G23" s="88"/>
      <c r="H23" s="88"/>
    </row>
    <row r="24" spans="1:25" x14ac:dyDescent="0.25">
      <c r="B24" s="200"/>
      <c r="C24" s="121"/>
      <c r="D24" s="121"/>
      <c r="E24" s="815"/>
      <c r="F24" s="861"/>
      <c r="G24" s="815"/>
      <c r="H24" s="815"/>
      <c r="I24" s="200"/>
      <c r="J24" s="200"/>
      <c r="K24" s="815"/>
      <c r="L24" s="815"/>
      <c r="M24" s="815"/>
      <c r="N24" s="815"/>
      <c r="O24" s="815"/>
      <c r="P24" s="758"/>
      <c r="Q24" s="815"/>
      <c r="R24" s="815"/>
      <c r="S24" s="115"/>
      <c r="T24" s="125"/>
      <c r="U24" s="210"/>
      <c r="V24" s="115"/>
      <c r="W24" s="115"/>
      <c r="X24" s="115"/>
      <c r="Y24" s="115"/>
    </row>
    <row r="25" spans="1:25" s="859" customFormat="1" x14ac:dyDescent="0.25">
      <c r="C25" s="860"/>
      <c r="D25" s="121"/>
      <c r="E25" s="815"/>
      <c r="F25" s="815" t="e">
        <f>MAX(F15:F22)</f>
        <v>#DIV/0!</v>
      </c>
      <c r="G25" s="815"/>
      <c r="H25" s="815"/>
      <c r="I25" s="200"/>
      <c r="J25" s="200"/>
      <c r="K25" s="815" t="e">
        <f>MAX(K15:K22)</f>
        <v>#DIV/0!</v>
      </c>
      <c r="L25" s="815"/>
      <c r="M25" s="815"/>
      <c r="N25" s="815"/>
      <c r="O25" s="815"/>
      <c r="P25" s="815" t="e">
        <f>MAX(P15:P22)</f>
        <v>#DIV/0!</v>
      </c>
      <c r="Q25" s="815"/>
      <c r="R25" s="861"/>
      <c r="S25" s="861"/>
      <c r="T25" s="862"/>
      <c r="U25" s="863"/>
      <c r="V25" s="861"/>
      <c r="W25" s="861"/>
      <c r="X25" s="861"/>
      <c r="Y25" s="861"/>
    </row>
    <row r="26" spans="1:25" s="859" customFormat="1" x14ac:dyDescent="0.25">
      <c r="C26" s="860"/>
      <c r="D26" s="121"/>
      <c r="E26" s="815"/>
      <c r="F26" s="815"/>
      <c r="G26" s="815"/>
      <c r="H26" s="815"/>
      <c r="I26" s="200"/>
      <c r="J26" s="200"/>
      <c r="K26" s="815"/>
      <c r="L26" s="815"/>
      <c r="M26" s="815"/>
      <c r="N26" s="815"/>
      <c r="O26" s="815"/>
      <c r="P26" s="758"/>
      <c r="Q26" s="815"/>
      <c r="R26" s="861"/>
      <c r="S26" s="861"/>
      <c r="T26" s="862"/>
      <c r="U26" s="863"/>
      <c r="V26" s="861"/>
      <c r="W26" s="861"/>
      <c r="X26" s="861"/>
      <c r="Y26" s="861"/>
    </row>
    <row r="27" spans="1:25" s="859" customFormat="1" x14ac:dyDescent="0.25">
      <c r="C27" s="860"/>
      <c r="D27" s="121"/>
      <c r="E27" s="815"/>
      <c r="F27" s="243" t="e">
        <f>MAX(F12:F14)</f>
        <v>#DIV/0!</v>
      </c>
      <c r="G27" s="815"/>
      <c r="H27" s="815"/>
      <c r="I27" s="200"/>
      <c r="J27" s="200"/>
      <c r="K27" s="243" t="e">
        <f>MAX(K12:K14)</f>
        <v>#DIV/0!</v>
      </c>
      <c r="L27" s="815"/>
      <c r="M27" s="815"/>
      <c r="N27" s="815"/>
      <c r="O27" s="815"/>
      <c r="P27" s="243" t="e">
        <f>MAX(P12:P14)</f>
        <v>#DIV/0!</v>
      </c>
      <c r="Q27" s="815"/>
      <c r="R27" s="861"/>
      <c r="S27" s="861"/>
      <c r="T27" s="862"/>
      <c r="U27" s="863"/>
      <c r="V27" s="861"/>
      <c r="W27" s="861"/>
      <c r="X27" s="861"/>
      <c r="Y27" s="861"/>
    </row>
    <row r="28" spans="1:25" s="859" customFormat="1" x14ac:dyDescent="0.25">
      <c r="C28" s="860"/>
      <c r="D28" s="121"/>
      <c r="E28" s="815"/>
      <c r="F28" s="815"/>
      <c r="G28" s="815"/>
      <c r="H28" s="815"/>
      <c r="I28" s="200"/>
      <c r="J28" s="200"/>
      <c r="K28" s="815"/>
      <c r="L28" s="815"/>
      <c r="M28" s="815"/>
      <c r="N28" s="815"/>
      <c r="O28" s="815"/>
      <c r="P28" s="758"/>
      <c r="Q28" s="815"/>
      <c r="R28" s="861"/>
      <c r="S28" s="861"/>
      <c r="T28" s="862"/>
      <c r="U28" s="863"/>
      <c r="V28" s="861"/>
      <c r="W28" s="861"/>
      <c r="X28" s="861"/>
      <c r="Y28" s="861"/>
    </row>
    <row r="29" spans="1:25" s="859" customFormat="1" x14ac:dyDescent="0.25">
      <c r="C29" s="860"/>
      <c r="D29" s="121"/>
      <c r="E29" s="815"/>
      <c r="F29" s="815"/>
      <c r="G29" s="815"/>
      <c r="H29" s="815"/>
      <c r="I29" s="200"/>
      <c r="J29" s="200"/>
      <c r="K29" s="815"/>
      <c r="L29" s="815"/>
      <c r="M29" s="815"/>
      <c r="N29" s="815"/>
      <c r="O29" s="815"/>
      <c r="P29" s="758"/>
      <c r="Q29" s="815"/>
      <c r="R29" s="861"/>
      <c r="S29" s="861"/>
      <c r="T29" s="862"/>
      <c r="U29" s="863"/>
      <c r="V29" s="861"/>
      <c r="W29" s="861"/>
      <c r="X29" s="861"/>
      <c r="Y29" s="861"/>
    </row>
    <row r="30" spans="1:25" s="859" customFormat="1" x14ac:dyDescent="0.25">
      <c r="C30" s="860"/>
      <c r="D30" s="121"/>
      <c r="E30" s="815"/>
      <c r="F30" s="815"/>
      <c r="G30" s="815"/>
      <c r="H30" s="815"/>
      <c r="I30" s="200"/>
      <c r="J30" s="200"/>
      <c r="K30" s="815"/>
      <c r="L30" s="815"/>
      <c r="M30" s="815"/>
      <c r="N30" s="815"/>
      <c r="O30" s="815"/>
      <c r="P30" s="758"/>
      <c r="Q30" s="815"/>
      <c r="R30" s="861"/>
      <c r="S30" s="861"/>
      <c r="T30" s="862"/>
      <c r="U30" s="863"/>
      <c r="V30" s="861"/>
      <c r="W30" s="861"/>
      <c r="X30" s="861"/>
      <c r="Y30" s="861"/>
    </row>
    <row r="31" spans="1:25" s="859" customFormat="1" x14ac:dyDescent="0.25">
      <c r="C31" s="860"/>
      <c r="D31" s="860"/>
      <c r="E31" s="815"/>
      <c r="F31" s="815"/>
      <c r="G31" s="815"/>
      <c r="H31" s="815"/>
      <c r="I31" s="200"/>
      <c r="K31" s="861"/>
      <c r="L31" s="861"/>
      <c r="M31" s="861"/>
      <c r="N31" s="861"/>
      <c r="O31" s="861"/>
      <c r="P31" s="864"/>
      <c r="Q31" s="861"/>
      <c r="R31" s="861"/>
      <c r="S31" s="861"/>
      <c r="T31" s="862"/>
      <c r="U31" s="863"/>
      <c r="V31" s="861"/>
      <c r="W31" s="861"/>
      <c r="X31" s="861"/>
      <c r="Y31" s="861"/>
    </row>
    <row r="32" spans="1:25" s="859" customFormat="1" ht="30.6" customHeight="1" x14ac:dyDescent="0.25">
      <c r="C32" s="860"/>
      <c r="D32" s="860"/>
      <c r="E32" s="815"/>
      <c r="F32" s="815"/>
      <c r="G32" s="815"/>
      <c r="H32" s="815"/>
      <c r="I32" s="200"/>
      <c r="K32" s="861"/>
      <c r="L32" s="861"/>
      <c r="M32" s="861"/>
      <c r="N32" s="861"/>
      <c r="O32" s="861"/>
      <c r="P32" s="864"/>
      <c r="Q32" s="861"/>
      <c r="R32" s="861"/>
      <c r="S32" s="861"/>
      <c r="T32" s="862"/>
      <c r="U32" s="863"/>
      <c r="V32" s="861"/>
      <c r="W32" s="861"/>
      <c r="X32" s="861"/>
      <c r="Y32" s="861"/>
    </row>
    <row r="33" spans="3:25" ht="23.45" customHeight="1" x14ac:dyDescent="0.25">
      <c r="C33" s="207"/>
      <c r="D33" s="207"/>
      <c r="E33" s="115"/>
      <c r="F33" s="115"/>
      <c r="G33" s="115"/>
      <c r="H33" s="115"/>
      <c r="K33" s="115"/>
      <c r="L33" s="115"/>
      <c r="M33" s="115"/>
      <c r="N33" s="115"/>
      <c r="O33" s="115"/>
      <c r="P33" s="165"/>
      <c r="Q33" s="115"/>
      <c r="R33" s="115"/>
      <c r="S33" s="115"/>
      <c r="T33" s="125"/>
      <c r="U33" s="210"/>
      <c r="V33" s="115"/>
      <c r="W33" s="115"/>
      <c r="X33" s="115"/>
      <c r="Y33" s="115"/>
    </row>
    <row r="34" spans="3:25" x14ac:dyDescent="0.25">
      <c r="C34" s="208"/>
      <c r="D34" s="208"/>
      <c r="E34" s="115"/>
      <c r="F34" s="115"/>
      <c r="G34" s="115"/>
      <c r="H34" s="115"/>
      <c r="K34" s="115"/>
      <c r="L34" s="115"/>
      <c r="M34" s="115"/>
      <c r="N34" s="115"/>
      <c r="O34" s="115"/>
      <c r="P34" s="165"/>
      <c r="Q34" s="115"/>
      <c r="R34" s="115"/>
      <c r="S34" s="115"/>
      <c r="T34" s="125"/>
      <c r="U34" s="210"/>
      <c r="V34" s="115"/>
      <c r="W34" s="115"/>
      <c r="X34" s="115"/>
      <c r="Y34" s="115"/>
    </row>
    <row r="35" spans="3:25" ht="36.6" customHeight="1" x14ac:dyDescent="0.25">
      <c r="C35" s="208"/>
      <c r="D35" s="208"/>
      <c r="E35" s="115"/>
      <c r="F35" s="115"/>
      <c r="G35" s="115"/>
      <c r="H35" s="115"/>
      <c r="K35" s="210"/>
      <c r="L35" s="210"/>
      <c r="M35" s="210"/>
      <c r="N35" s="210"/>
      <c r="O35" s="210"/>
      <c r="P35" s="165"/>
      <c r="Q35" s="115"/>
      <c r="R35" s="115"/>
      <c r="S35" s="115"/>
      <c r="T35" s="125"/>
      <c r="U35" s="210"/>
      <c r="V35" s="210"/>
      <c r="W35" s="210"/>
      <c r="X35" s="210"/>
      <c r="Y35" s="210"/>
    </row>
    <row r="36" spans="3:25" x14ac:dyDescent="0.25">
      <c r="C36" s="208"/>
      <c r="D36" s="208"/>
      <c r="E36" s="115"/>
      <c r="F36" s="115"/>
      <c r="G36" s="115"/>
      <c r="H36" s="115"/>
      <c r="Q36" s="1069"/>
      <c r="R36" s="1069"/>
      <c r="S36" s="218"/>
      <c r="T36" s="1070"/>
      <c r="U36" s="212"/>
    </row>
    <row r="37" spans="3:25" x14ac:dyDescent="0.25">
      <c r="C37" s="209"/>
      <c r="D37" s="209"/>
      <c r="E37" s="115"/>
      <c r="F37" s="115"/>
      <c r="G37" s="115"/>
      <c r="H37" s="115"/>
      <c r="K37" s="212"/>
      <c r="L37" s="212"/>
      <c r="M37" s="212"/>
      <c r="N37" s="212"/>
      <c r="O37" s="210"/>
      <c r="Q37" s="1069"/>
      <c r="R37" s="1069"/>
      <c r="S37" s="218"/>
      <c r="T37" s="1070"/>
      <c r="U37" s="212"/>
      <c r="V37" s="212"/>
      <c r="W37" s="212"/>
      <c r="X37" s="212"/>
      <c r="Y37" s="212"/>
    </row>
    <row r="38" spans="3:25" x14ac:dyDescent="0.25">
      <c r="C38" s="209"/>
      <c r="D38" s="209"/>
      <c r="E38" s="210"/>
      <c r="F38" s="210"/>
      <c r="G38" s="210"/>
      <c r="H38" s="210"/>
      <c r="K38" s="66"/>
      <c r="L38" s="66"/>
      <c r="M38" s="66"/>
    </row>
    <row r="39" spans="3:25" ht="13.5" customHeight="1" x14ac:dyDescent="0.25">
      <c r="C39" s="1064"/>
      <c r="D39" s="322"/>
      <c r="E39" s="136"/>
      <c r="F39" s="136"/>
      <c r="G39" s="136"/>
      <c r="H39" s="136"/>
      <c r="J39" s="1068"/>
    </row>
    <row r="40" spans="3:25" ht="0.6" customHeight="1" x14ac:dyDescent="0.25">
      <c r="C40" s="1064"/>
      <c r="D40" s="322"/>
      <c r="E40" s="213"/>
      <c r="F40" s="213"/>
      <c r="G40" s="213"/>
      <c r="H40" s="213"/>
      <c r="J40" s="1068"/>
    </row>
    <row r="41" spans="3:25" ht="14.45" customHeight="1" x14ac:dyDescent="0.25">
      <c r="C41" s="183"/>
      <c r="D41" s="183"/>
      <c r="E41" s="214"/>
      <c r="F41" s="214"/>
      <c r="G41" s="214"/>
      <c r="H41" s="214"/>
      <c r="J41" s="1068"/>
    </row>
    <row r="42" spans="3:25" x14ac:dyDescent="0.25">
      <c r="C42" s="215"/>
      <c r="D42" s="215"/>
      <c r="E42" s="216"/>
      <c r="F42" s="216"/>
      <c r="G42" s="115"/>
      <c r="H42" s="216"/>
      <c r="J42" s="96"/>
    </row>
    <row r="43" spans="3:25" x14ac:dyDescent="0.25">
      <c r="C43" s="208"/>
      <c r="D43" s="208"/>
      <c r="E43" s="115"/>
      <c r="F43" s="115"/>
      <c r="G43" s="115"/>
      <c r="H43" s="115"/>
      <c r="J43" s="96"/>
    </row>
    <row r="44" spans="3:25" x14ac:dyDescent="0.25">
      <c r="C44" s="208"/>
      <c r="D44" s="208"/>
      <c r="E44" s="115"/>
      <c r="F44" s="115"/>
      <c r="G44" s="115"/>
      <c r="H44" s="115"/>
    </row>
    <row r="45" spans="3:25" x14ac:dyDescent="0.25">
      <c r="C45" s="217"/>
      <c r="D45" s="217"/>
      <c r="E45" s="115"/>
      <c r="F45" s="115"/>
      <c r="G45" s="115"/>
      <c r="H45" s="115"/>
    </row>
    <row r="46" spans="3:25" x14ac:dyDescent="0.25">
      <c r="C46" s="208"/>
      <c r="D46" s="208"/>
      <c r="E46" s="115"/>
      <c r="F46" s="115"/>
      <c r="G46" s="115"/>
      <c r="H46" s="115"/>
    </row>
    <row r="47" spans="3:25" x14ac:dyDescent="0.25">
      <c r="C47" s="208"/>
      <c r="D47" s="208"/>
      <c r="E47" s="115"/>
      <c r="F47" s="115"/>
      <c r="G47" s="115"/>
      <c r="H47" s="115"/>
    </row>
    <row r="48" spans="3:25" x14ac:dyDescent="0.25">
      <c r="C48" s="208"/>
      <c r="D48" s="208"/>
      <c r="E48" s="115"/>
      <c r="F48" s="115"/>
      <c r="G48" s="115"/>
      <c r="H48" s="115"/>
    </row>
    <row r="49" spans="3:8" x14ac:dyDescent="0.25">
      <c r="C49" s="208"/>
      <c r="D49" s="208"/>
      <c r="E49" s="115"/>
      <c r="F49" s="115"/>
      <c r="G49" s="115"/>
      <c r="H49" s="115"/>
    </row>
    <row r="50" spans="3:8" x14ac:dyDescent="0.25">
      <c r="C50" s="208"/>
      <c r="D50" s="208"/>
      <c r="E50" s="115"/>
      <c r="F50" s="115"/>
      <c r="G50" s="115"/>
      <c r="H50" s="115"/>
    </row>
    <row r="51" spans="3:8" x14ac:dyDescent="0.25">
      <c r="C51" s="208"/>
      <c r="D51" s="208"/>
      <c r="E51" s="115"/>
      <c r="F51" s="115"/>
      <c r="G51" s="115"/>
      <c r="H51" s="115"/>
    </row>
    <row r="52" spans="3:8" x14ac:dyDescent="0.25">
      <c r="C52" s="208"/>
      <c r="D52" s="208"/>
      <c r="E52" s="115"/>
      <c r="F52" s="115"/>
      <c r="G52" s="115"/>
      <c r="H52" s="115"/>
    </row>
    <row r="53" spans="3:8" x14ac:dyDescent="0.25">
      <c r="C53" s="207"/>
      <c r="D53" s="207"/>
      <c r="E53" s="115"/>
      <c r="F53" s="115"/>
      <c r="G53" s="115"/>
      <c r="H53" s="115"/>
    </row>
    <row r="54" spans="3:8" x14ac:dyDescent="0.25">
      <c r="C54" s="207"/>
      <c r="D54" s="207"/>
      <c r="E54" s="115"/>
      <c r="F54" s="115"/>
      <c r="G54" s="115"/>
      <c r="H54" s="115"/>
    </row>
    <row r="55" spans="3:8" x14ac:dyDescent="0.25">
      <c r="C55" s="217"/>
      <c r="D55" s="217"/>
      <c r="E55" s="115"/>
      <c r="F55" s="115"/>
      <c r="G55" s="115"/>
      <c r="H55" s="115"/>
    </row>
    <row r="56" spans="3:8" x14ac:dyDescent="0.25">
      <c r="C56" s="208"/>
      <c r="D56" s="208"/>
      <c r="E56" s="115"/>
      <c r="F56" s="115"/>
      <c r="G56" s="115"/>
      <c r="H56" s="115"/>
    </row>
    <row r="57" spans="3:8" x14ac:dyDescent="0.25">
      <c r="C57" s="207"/>
      <c r="D57" s="207"/>
      <c r="E57" s="115"/>
      <c r="F57" s="115"/>
      <c r="G57" s="115"/>
      <c r="H57" s="115"/>
    </row>
    <row r="58" spans="3:8" x14ac:dyDescent="0.25">
      <c r="C58" s="208"/>
      <c r="D58" s="208"/>
      <c r="E58" s="115"/>
      <c r="F58" s="115"/>
      <c r="G58" s="115"/>
      <c r="H58" s="115"/>
    </row>
    <row r="59" spans="3:8" x14ac:dyDescent="0.25">
      <c r="C59" s="207"/>
      <c r="D59" s="207"/>
      <c r="E59" s="115"/>
      <c r="F59" s="115"/>
      <c r="G59" s="115"/>
      <c r="H59" s="115"/>
    </row>
    <row r="60" spans="3:8" ht="21.95" customHeight="1" x14ac:dyDescent="0.25">
      <c r="C60" s="208"/>
      <c r="D60" s="208"/>
      <c r="E60" s="115"/>
      <c r="F60" s="115"/>
      <c r="G60" s="115"/>
      <c r="H60" s="115"/>
    </row>
    <row r="61" spans="3:8" ht="22.5" customHeight="1" x14ac:dyDescent="0.25">
      <c r="C61" s="208"/>
      <c r="D61" s="208"/>
      <c r="E61" s="115"/>
      <c r="F61" s="115"/>
      <c r="G61" s="115"/>
      <c r="H61" s="115"/>
    </row>
    <row r="62" spans="3:8" ht="28.5" customHeight="1" x14ac:dyDescent="0.25">
      <c r="C62" s="208"/>
      <c r="D62" s="208"/>
      <c r="E62" s="115"/>
      <c r="F62" s="115"/>
      <c r="G62" s="115"/>
      <c r="H62" s="115"/>
    </row>
    <row r="63" spans="3:8" ht="27.6" customHeight="1" x14ac:dyDescent="0.25">
      <c r="C63" s="209"/>
      <c r="D63" s="209"/>
      <c r="E63" s="115"/>
      <c r="F63" s="115"/>
      <c r="G63" s="115"/>
      <c r="H63" s="115"/>
    </row>
    <row r="64" spans="3:8" x14ac:dyDescent="0.25">
      <c r="C64" s="209"/>
      <c r="D64" s="209"/>
      <c r="E64" s="210"/>
      <c r="F64" s="210"/>
      <c r="G64" s="210"/>
      <c r="H64" s="210"/>
    </row>
  </sheetData>
  <sheetProtection algorithmName="SHA-512" hashValue="FeaIm33uRUk9o0ic4BDBNhad5dm6AGpoCQjWpCmLwfcNtdRDEv4GHMXVGiAuKECHvijxi+zOjOksC+ct5UeWVg==" saltValue="ST2QGDdrjl/8SACIyXpF8Q==" spinCount="100000" sheet="1" objects="1" scenarios="1"/>
  <mergeCells count="16">
    <mergeCell ref="R36:R37"/>
    <mergeCell ref="T36:T37"/>
    <mergeCell ref="Q36:Q37"/>
    <mergeCell ref="A15:A16"/>
    <mergeCell ref="D8:G8"/>
    <mergeCell ref="I8:L8"/>
    <mergeCell ref="B12:B14"/>
    <mergeCell ref="B15:B22"/>
    <mergeCell ref="F11:G11"/>
    <mergeCell ref="K11:L11"/>
    <mergeCell ref="A8:A9"/>
    <mergeCell ref="C39:C40"/>
    <mergeCell ref="N8:Q8"/>
    <mergeCell ref="P11:Q11"/>
    <mergeCell ref="D6:Q6"/>
    <mergeCell ref="J39:J41"/>
  </mergeCells>
  <conditionalFormatting sqref="F15:F22">
    <cfRule type="cellIs" dxfId="347" priority="91" operator="equal">
      <formula>"Bajo"</formula>
    </cfRule>
    <cfRule type="cellIs" dxfId="346" priority="92" operator="equal">
      <formula>"Medio"</formula>
    </cfRule>
    <cfRule type="cellIs" dxfId="345" priority="93" operator="equal">
      <formula>"Alto"</formula>
    </cfRule>
  </conditionalFormatting>
  <conditionalFormatting sqref="G12:G22">
    <cfRule type="cellIs" dxfId="344" priority="33" operator="equal">
      <formula>"N/A"</formula>
    </cfRule>
    <cfRule type="cellIs" dxfId="343" priority="34" operator="equal">
      <formula>"Bajo"</formula>
    </cfRule>
    <cfRule type="cellIs" dxfId="342" priority="35" operator="equal">
      <formula>"Medio"</formula>
    </cfRule>
    <cfRule type="cellIs" dxfId="341" priority="36" operator="equal">
      <formula>"Alto"</formula>
    </cfRule>
  </conditionalFormatting>
  <conditionalFormatting sqref="I15">
    <cfRule type="cellIs" dxfId="340" priority="74" operator="equal">
      <formula>"N/A"</formula>
    </cfRule>
    <cfRule type="containsBlanks" dxfId="339" priority="103">
      <formula>LEN(TRIM(I15))=0</formula>
    </cfRule>
  </conditionalFormatting>
  <conditionalFormatting sqref="K15:L22">
    <cfRule type="cellIs" dxfId="338" priority="66" operator="equal">
      <formula>"Bajo"</formula>
    </cfRule>
    <cfRule type="cellIs" dxfId="337" priority="67" operator="equal">
      <formula>"Medio"</formula>
    </cfRule>
    <cfRule type="cellIs" dxfId="336" priority="68" operator="equal">
      <formula>"Alto"</formula>
    </cfRule>
    <cfRule type="containsBlanks" dxfId="335" priority="69">
      <formula>LEN(TRIM(K15))=0</formula>
    </cfRule>
  </conditionalFormatting>
  <conditionalFormatting sqref="L12:L14">
    <cfRule type="cellIs" dxfId="334" priority="18" operator="equal">
      <formula>"Bajo"</formula>
    </cfRule>
    <cfRule type="cellIs" dxfId="333" priority="19" operator="equal">
      <formula>"Medio"</formula>
    </cfRule>
    <cfRule type="cellIs" dxfId="332" priority="20" operator="equal">
      <formula>"Alto"</formula>
    </cfRule>
  </conditionalFormatting>
  <conditionalFormatting sqref="L12:L22 Q12:Q22">
    <cfRule type="cellIs" dxfId="331" priority="17" operator="equal">
      <formula>"N/A"</formula>
    </cfRule>
  </conditionalFormatting>
  <conditionalFormatting sqref="N15">
    <cfRule type="containsBlanks" dxfId="330" priority="64">
      <formula>LEN(TRIM(N15))=0</formula>
    </cfRule>
  </conditionalFormatting>
  <conditionalFormatting sqref="P15:Q22">
    <cfRule type="cellIs" dxfId="329" priority="56" operator="equal">
      <formula>"Bajo"</formula>
    </cfRule>
    <cfRule type="cellIs" dxfId="328" priority="57" operator="equal">
      <formula>"Medio"</formula>
    </cfRule>
    <cfRule type="cellIs" dxfId="327" priority="58" operator="equal">
      <formula>"Alto"</formula>
    </cfRule>
    <cfRule type="containsBlanks" dxfId="326" priority="59">
      <formula>LEN(TRIM(P15))=0</formula>
    </cfRule>
  </conditionalFormatting>
  <conditionalFormatting sqref="Q12:Q14">
    <cfRule type="cellIs" dxfId="325" priority="2" operator="equal">
      <formula>"Bajo"</formula>
    </cfRule>
    <cfRule type="cellIs" dxfId="324" priority="3" operator="equal">
      <formula>"Medio"</formula>
    </cfRule>
    <cfRule type="cellIs" dxfId="323" priority="4" operator="equal">
      <formula>"Alto"</formula>
    </cfRule>
  </conditionalFormatting>
  <pageMargins left="0.7" right="0.7" top="0.75" bottom="0.75" header="0.3" footer="0.3"/>
  <pageSetup orientation="portrait" horizontalDpi="90" verticalDpi="90" r:id="rId1"/>
  <headerFooter>
    <oddHeader>&amp;C&amp;&amp;"Calibri"&amp;10&amp;K808080 Corporate Use&amp;K808080&amp;1#_x000D_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433D-67C5-47C9-A35E-9A6D34204376}">
  <sheetPr codeName="Sheet5">
    <tabColor rgb="FF00B0F0"/>
  </sheetPr>
  <dimension ref="A2:AW96"/>
  <sheetViews>
    <sheetView zoomScale="70" zoomScaleNormal="70" workbookViewId="0">
      <selection activeCell="Q33" sqref="Q33"/>
    </sheetView>
  </sheetViews>
  <sheetFormatPr baseColWidth="10" defaultColWidth="9.140625" defaultRowHeight="15" x14ac:dyDescent="0.25"/>
  <cols>
    <col min="1" max="1" width="41.5703125" style="40" customWidth="1"/>
    <col min="2" max="2" width="3.85546875" style="200" customWidth="1"/>
    <col min="3" max="3" width="5.85546875" style="40" customWidth="1"/>
    <col min="4" max="4" width="66.85546875" style="40" customWidth="1"/>
    <col min="5" max="6" width="25.5703125" style="40" customWidth="1"/>
    <col min="7" max="7" width="27.85546875" style="40" customWidth="1"/>
    <col min="8" max="8" width="30.140625" style="40" customWidth="1"/>
    <col min="9" max="9" width="35.42578125" style="40" customWidth="1"/>
    <col min="10" max="10" width="30.85546875" style="40" customWidth="1"/>
    <col min="11" max="11" width="25.5703125" style="40" customWidth="1"/>
    <col min="12" max="12" width="33.42578125" style="40" customWidth="1"/>
    <col min="13" max="13" width="25.5703125" style="40" customWidth="1"/>
    <col min="14" max="14" width="30.5703125" style="40" customWidth="1"/>
    <col min="15" max="15" width="25.5703125" style="40" customWidth="1"/>
    <col min="16" max="16" width="7.140625" style="40" customWidth="1"/>
    <col min="17" max="17" width="47.5703125" style="859" customWidth="1"/>
    <col min="18" max="18" width="4.85546875" style="859" customWidth="1"/>
    <col min="19" max="20" width="25.5703125" style="859" customWidth="1"/>
    <col min="21" max="24" width="9.140625" style="859"/>
    <col min="25" max="16384" width="9.140625" style="40"/>
  </cols>
  <sheetData>
    <row r="2" spans="1:49" ht="32.25" customHeight="1" x14ac:dyDescent="0.3">
      <c r="D2" s="101" t="s">
        <v>94</v>
      </c>
      <c r="E2" s="101"/>
      <c r="F2" s="101"/>
      <c r="Q2" s="868"/>
      <c r="R2" s="868"/>
      <c r="S2" s="868"/>
      <c r="T2" s="868"/>
      <c r="U2" s="868"/>
      <c r="V2" s="868"/>
    </row>
    <row r="3" spans="1:49" ht="41.45" customHeight="1" thickBot="1" x14ac:dyDescent="0.5">
      <c r="D3" s="221" t="s">
        <v>263</v>
      </c>
      <c r="E3" s="221"/>
      <c r="F3" s="221"/>
      <c r="G3" s="221"/>
      <c r="H3" s="203"/>
      <c r="I3" s="203"/>
      <c r="J3" s="203"/>
      <c r="K3" s="203"/>
      <c r="L3" s="203"/>
      <c r="M3" s="203"/>
      <c r="N3" s="203"/>
      <c r="O3" s="203"/>
      <c r="Q3" s="868"/>
      <c r="R3" s="868"/>
      <c r="S3" s="868"/>
      <c r="T3" s="868"/>
      <c r="U3" s="23"/>
      <c r="V3" s="23"/>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row>
    <row r="4" spans="1:49" ht="24" customHeight="1" thickTop="1" x14ac:dyDescent="0.45">
      <c r="B4" s="50"/>
      <c r="D4" s="88"/>
      <c r="E4" s="49"/>
      <c r="F4" s="49"/>
      <c r="G4" s="49"/>
      <c r="Q4" s="868"/>
      <c r="R4" s="868"/>
      <c r="S4" s="868"/>
      <c r="T4" s="868"/>
      <c r="U4" s="23"/>
      <c r="V4" s="23"/>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row>
    <row r="5" spans="1:49" ht="17.45" customHeight="1" x14ac:dyDescent="0.3">
      <c r="A5" s="50"/>
      <c r="B5" s="105"/>
      <c r="C5" s="51"/>
      <c r="D5" s="1076" t="s">
        <v>266</v>
      </c>
      <c r="E5" s="1100" t="s">
        <v>264</v>
      </c>
      <c r="F5" s="1100"/>
      <c r="G5" s="1100"/>
      <c r="H5" s="1101" t="s">
        <v>265</v>
      </c>
      <c r="I5" s="1101"/>
      <c r="J5" s="1101"/>
      <c r="K5" s="1101"/>
      <c r="L5" s="1101"/>
      <c r="M5" s="1101"/>
      <c r="N5" s="1101"/>
      <c r="O5" s="1101"/>
      <c r="P5" s="734"/>
      <c r="U5" s="23"/>
      <c r="V5" s="23"/>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row>
    <row r="6" spans="1:49" ht="19.5" customHeight="1" x14ac:dyDescent="0.3">
      <c r="A6" s="222"/>
      <c r="B6" s="105"/>
      <c r="C6" s="51"/>
      <c r="D6" s="1077"/>
      <c r="E6" s="1100"/>
      <c r="F6" s="1100"/>
      <c r="G6" s="1100"/>
      <c r="H6" s="1101"/>
      <c r="I6" s="1101"/>
      <c r="J6" s="1101"/>
      <c r="K6" s="1101"/>
      <c r="L6" s="1101"/>
      <c r="M6" s="1101"/>
      <c r="N6" s="1101"/>
      <c r="O6" s="1101"/>
      <c r="P6" s="734"/>
      <c r="U6" s="23"/>
      <c r="V6" s="23"/>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row>
    <row r="7" spans="1:49" ht="6.6" customHeight="1" x14ac:dyDescent="0.45">
      <c r="A7" s="50"/>
      <c r="B7" s="105"/>
      <c r="C7" s="51"/>
      <c r="D7" s="244"/>
      <c r="E7" s="245"/>
      <c r="F7" s="245"/>
      <c r="G7" s="245"/>
      <c r="H7" s="8"/>
      <c r="I7" s="483"/>
      <c r="J7" s="483"/>
      <c r="K7" s="483"/>
      <c r="L7" s="483"/>
      <c r="M7" s="483"/>
      <c r="N7" s="483"/>
      <c r="O7" s="483"/>
      <c r="P7" s="709"/>
      <c r="Q7" s="868"/>
      <c r="R7" s="868"/>
      <c r="S7" s="868"/>
      <c r="T7" s="868"/>
      <c r="U7" s="23"/>
      <c r="V7" s="23"/>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row>
    <row r="8" spans="1:49" ht="81.599999999999994" customHeight="1" x14ac:dyDescent="0.25">
      <c r="A8" s="1056"/>
      <c r="B8" s="223"/>
      <c r="D8" s="493" t="s">
        <v>267</v>
      </c>
      <c r="E8" s="495" t="s">
        <v>259</v>
      </c>
      <c r="F8" s="495" t="s">
        <v>260</v>
      </c>
      <c r="G8" s="495" t="s">
        <v>268</v>
      </c>
      <c r="H8" s="433" t="str" cm="1">
        <f t="array" ref="H8:O8">TRANSPOSE('Water-Step 3'!C15:C22)</f>
        <v>Plazas y espacios abiertos: espacios abiertos públicamente accesibles, usualmente pavimentados con poca o nada de vegetación. Pueden combinarse con parques y jardines.</v>
      </c>
      <c r="I8" s="433" t="str">
        <v>Parques y jardines: espacios verdes públicos destinados a fines recreativos o de conservación (como deportes, pícnic, etc.).  Pueden combinarse con plazas y otros espacios abiertos.</v>
      </c>
      <c r="J8" s="433" t="str">
        <v>Edificios e infraestructuras auxiliares:  casetas técnicas, almacenes, aparcamientos, aparcabicicletas, quioscos, pequeños polideportivos cubiertos, pasarelas, etc.</v>
      </c>
      <c r="K8" s="433" t="str">
        <v>Equipos: componentes de iluminación, vallas, aparatos de aire acondicionado de las instalaciones interiores, equipos electromecánicos para piscinas, etc.</v>
      </c>
      <c r="L8" s="433" t="str">
        <v>Mobiliario urbano: mesas y bancos fijos, fuentes, jardineras, señales y paneles informativos, paradas de autobús dentro de los límites del proyecto, plataformas de observación, etc.</v>
      </c>
      <c r="M8" s="433" t="str">
        <v>Espacios verdes en vías peatonales/ciclables, aceras, calles peatonales y bordes de las carreteras.</v>
      </c>
      <c r="N8" s="433" t="str">
        <v>Parques infantiles e instalaciones deportivas al aire libre (incluidos equipos fitness, campos fútbol y baloncesto, pistas de voleibol, canchas de tenis y pádel, piscinas, etc.).</v>
      </c>
      <c r="O8" s="433" t="str">
        <v>Infraestructuras azules/verdes (incluidos estanques artificiales, aliviaderos biológicos y otras soluciones basadas en la naturaleza).</v>
      </c>
      <c r="P8" s="627"/>
      <c r="Q8" s="869"/>
      <c r="R8" s="869"/>
      <c r="S8" s="869"/>
      <c r="T8" s="870"/>
      <c r="U8" s="23"/>
      <c r="V8" s="23"/>
      <c r="W8" s="23"/>
      <c r="X8" s="23"/>
      <c r="Y8" s="23"/>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row>
    <row r="9" spans="1:49" ht="48.95" customHeight="1" x14ac:dyDescent="0.25">
      <c r="A9" s="1056"/>
      <c r="B9" s="223"/>
      <c r="D9" s="706" t="s">
        <v>269</v>
      </c>
      <c r="E9" s="706"/>
      <c r="F9" s="706"/>
      <c r="G9" s="706"/>
      <c r="H9" s="706"/>
      <c r="I9" s="706"/>
      <c r="J9" s="706"/>
      <c r="K9" s="706"/>
      <c r="L9" s="492"/>
      <c r="M9" s="492"/>
      <c r="N9" s="492"/>
      <c r="O9" s="492"/>
      <c r="P9" s="627"/>
      <c r="Q9" s="869"/>
      <c r="R9" s="869"/>
      <c r="S9" s="869"/>
      <c r="T9" s="870"/>
      <c r="U9" s="23"/>
      <c r="V9" s="23"/>
      <c r="W9" s="23"/>
      <c r="X9" s="23"/>
      <c r="Y9" s="23"/>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row>
    <row r="10" spans="1:49" ht="48" customHeight="1" x14ac:dyDescent="0.25">
      <c r="A10" s="1056"/>
      <c r="B10" s="224"/>
      <c r="C10" s="225" t="s">
        <v>270</v>
      </c>
      <c r="D10" s="484" t="s">
        <v>770</v>
      </c>
      <c r="E10" s="494" t="e" cm="1">
        <f t="array" ref="E10:G10">TRANSPOSE('Water-Step 3'!G12:G14)</f>
        <v>#DIV/0!</v>
      </c>
      <c r="F10" s="494" t="e">
        <v>#DIV/0!</v>
      </c>
      <c r="G10" s="494" t="e">
        <v>#DIV/0!</v>
      </c>
      <c r="H10" s="247" t="e" cm="1">
        <f t="array" ref="H10:O10">TRANSPOSE('Water-Step 3'!G15:G22)</f>
        <v>#DIV/0!</v>
      </c>
      <c r="I10" s="247" t="e">
        <v>#DIV/0!</v>
      </c>
      <c r="J10" s="247" t="e">
        <v>#DIV/0!</v>
      </c>
      <c r="K10" s="247" t="e">
        <v>#DIV/0!</v>
      </c>
      <c r="L10" s="247" t="e">
        <v>#DIV/0!</v>
      </c>
      <c r="M10" s="247" t="e">
        <v>#DIV/0!</v>
      </c>
      <c r="N10" s="247" t="e">
        <v>#DIV/0!</v>
      </c>
      <c r="O10" s="247" t="e">
        <v>#DIV/0!</v>
      </c>
      <c r="P10" s="400"/>
      <c r="Q10" s="871"/>
      <c r="R10" s="871"/>
      <c r="S10" s="871"/>
      <c r="T10" s="870"/>
      <c r="U10" s="23" t="s">
        <v>271</v>
      </c>
      <c r="V10" s="23"/>
      <c r="W10" s="23"/>
      <c r="X10" s="23"/>
      <c r="Y10" s="23"/>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row>
    <row r="11" spans="1:49" ht="48.6" customHeight="1" thickBot="1" x14ac:dyDescent="0.3">
      <c r="A11" s="1056"/>
      <c r="B11" s="224"/>
      <c r="C11" s="225" t="s">
        <v>272</v>
      </c>
      <c r="D11" s="484" t="s">
        <v>771</v>
      </c>
      <c r="E11" s="494" t="e" cm="1">
        <f t="array" ref="E11:G11">TRANSPOSE('Water-Step 3'!Q12:Q14)</f>
        <v>#DIV/0!</v>
      </c>
      <c r="F11" s="494" t="e">
        <v>#DIV/0!</v>
      </c>
      <c r="G11" s="494" t="e">
        <v>#DIV/0!</v>
      </c>
      <c r="H11" s="247" t="e" cm="1">
        <f t="array" ref="H11:O11">TRANSPOSE('Water-Step 3'!Q15:Q22)</f>
        <v>#DIV/0!</v>
      </c>
      <c r="I11" s="247" t="e">
        <v>#DIV/0!</v>
      </c>
      <c r="J11" s="247" t="e">
        <v>#DIV/0!</v>
      </c>
      <c r="K11" s="247" t="e">
        <v>#DIV/0!</v>
      </c>
      <c r="L11" s="247" t="e">
        <v>#DIV/0!</v>
      </c>
      <c r="M11" s="247" t="e">
        <v>#DIV/0!</v>
      </c>
      <c r="N11" s="247" t="e">
        <v>#DIV/0!</v>
      </c>
      <c r="O11" s="247" t="e">
        <v>#DIV/0!</v>
      </c>
      <c r="P11" s="400"/>
      <c r="Q11" s="871"/>
      <c r="R11" s="871"/>
      <c r="S11" s="871"/>
      <c r="T11" s="870"/>
      <c r="U11" s="824"/>
      <c r="V11" s="824"/>
      <c r="W11" s="824"/>
      <c r="X11" s="824"/>
      <c r="Y11" s="824"/>
      <c r="Z11" s="823"/>
      <c r="AA11" s="823"/>
      <c r="AB11" s="823"/>
      <c r="AC11" s="823"/>
      <c r="AD11" s="823"/>
      <c r="AE11" s="200"/>
      <c r="AF11" s="200"/>
      <c r="AG11" s="200"/>
      <c r="AH11" s="200"/>
      <c r="AI11" s="200"/>
      <c r="AJ11" s="200"/>
      <c r="AK11" s="200"/>
      <c r="AL11" s="200"/>
      <c r="AM11" s="200"/>
      <c r="AN11" s="200"/>
      <c r="AO11" s="200"/>
      <c r="AP11" s="200"/>
      <c r="AQ11" s="200"/>
      <c r="AR11" s="200"/>
      <c r="AS11" s="200"/>
      <c r="AT11" s="200"/>
      <c r="AU11" s="200"/>
      <c r="AV11" s="200"/>
      <c r="AW11" s="200"/>
    </row>
    <row r="12" spans="1:49" ht="43.5" customHeight="1" x14ac:dyDescent="0.25">
      <c r="A12" s="1056"/>
      <c r="B12" s="226"/>
      <c r="C12" s="89" t="s">
        <v>273</v>
      </c>
      <c r="D12" s="246" t="s">
        <v>274</v>
      </c>
      <c r="E12" s="246"/>
      <c r="F12" s="246"/>
      <c r="G12" s="246"/>
      <c r="H12" s="248"/>
      <c r="I12" s="248"/>
      <c r="J12" s="248"/>
      <c r="K12" s="248"/>
      <c r="L12" s="248"/>
      <c r="M12" s="248"/>
      <c r="N12" s="248"/>
      <c r="O12" s="248"/>
      <c r="P12" s="8"/>
      <c r="Q12" s="868"/>
      <c r="R12" s="868"/>
      <c r="S12" s="868"/>
      <c r="U12" s="824"/>
      <c r="V12" s="824"/>
      <c r="W12" s="824"/>
      <c r="X12" s="824"/>
      <c r="Y12" s="824"/>
      <c r="Z12" s="823"/>
      <c r="AA12" s="823"/>
      <c r="AB12" s="823"/>
      <c r="AC12" s="823"/>
      <c r="AD12" s="823"/>
      <c r="AE12" s="200"/>
      <c r="AF12" s="200"/>
      <c r="AG12" s="200"/>
      <c r="AH12" s="200"/>
      <c r="AI12" s="200"/>
      <c r="AJ12" s="200"/>
      <c r="AK12" s="200"/>
      <c r="AL12" s="200"/>
      <c r="AM12" s="200"/>
      <c r="AN12" s="200"/>
      <c r="AO12" s="200"/>
      <c r="AP12" s="200"/>
      <c r="AQ12" s="200"/>
      <c r="AR12" s="200"/>
      <c r="AS12" s="200"/>
      <c r="AT12" s="200"/>
      <c r="AU12" s="200"/>
      <c r="AV12" s="200"/>
      <c r="AW12" s="200"/>
    </row>
    <row r="13" spans="1:49" ht="23.45" customHeight="1" x14ac:dyDescent="0.25">
      <c r="A13" s="1087"/>
      <c r="C13" s="89"/>
      <c r="D13" s="518" t="s">
        <v>275</v>
      </c>
      <c r="E13" s="519"/>
      <c r="F13" s="519"/>
      <c r="G13" s="519"/>
      <c r="H13" s="520"/>
      <c r="I13" s="520"/>
      <c r="J13" s="520"/>
      <c r="K13" s="520"/>
      <c r="L13" s="520"/>
      <c r="M13" s="520"/>
      <c r="N13" s="520"/>
      <c r="O13" s="520"/>
      <c r="U13" s="824"/>
      <c r="V13" s="824"/>
      <c r="W13" s="824"/>
      <c r="X13" s="824"/>
      <c r="Y13" s="824"/>
      <c r="Z13" s="823"/>
      <c r="AA13" s="823"/>
      <c r="AB13" s="823"/>
      <c r="AC13" s="823"/>
      <c r="AD13" s="823"/>
      <c r="AE13" s="200"/>
      <c r="AF13" s="200"/>
      <c r="AG13" s="200"/>
      <c r="AH13" s="200"/>
      <c r="AI13" s="200"/>
      <c r="AJ13" s="200"/>
      <c r="AK13" s="200"/>
      <c r="AL13" s="200"/>
      <c r="AM13" s="200"/>
      <c r="AN13" s="200"/>
      <c r="AO13" s="200"/>
      <c r="AP13" s="200"/>
      <c r="AQ13" s="200"/>
      <c r="AR13" s="200"/>
      <c r="AS13" s="200"/>
      <c r="AT13" s="200"/>
      <c r="AU13" s="200"/>
      <c r="AV13" s="200"/>
      <c r="AW13" s="200"/>
    </row>
    <row r="14" spans="1:49" ht="30" customHeight="1" x14ac:dyDescent="0.25">
      <c r="A14" s="1057"/>
      <c r="B14" s="227"/>
      <c r="D14" s="924"/>
      <c r="E14" s="506"/>
      <c r="F14" s="507"/>
      <c r="G14" s="507"/>
      <c r="H14" s="508"/>
      <c r="I14" s="508"/>
      <c r="J14" s="508"/>
      <c r="K14" s="508"/>
      <c r="L14" s="508"/>
      <c r="M14" s="508"/>
      <c r="N14" s="498"/>
      <c r="O14" s="499"/>
      <c r="P14" s="710"/>
      <c r="Q14" s="872"/>
      <c r="R14" s="872"/>
      <c r="S14" s="872"/>
      <c r="U14" s="824"/>
      <c r="V14" s="824"/>
      <c r="W14" s="824"/>
      <c r="X14" s="824"/>
      <c r="Y14" s="824"/>
      <c r="Z14" s="823"/>
      <c r="AA14" s="823"/>
      <c r="AB14" s="823"/>
      <c r="AC14" s="823"/>
      <c r="AD14" s="823"/>
      <c r="AE14" s="200"/>
      <c r="AF14" s="200"/>
      <c r="AG14" s="200"/>
      <c r="AH14" s="200"/>
      <c r="AI14" s="200"/>
      <c r="AJ14" s="200"/>
      <c r="AK14" s="200"/>
      <c r="AL14" s="200"/>
      <c r="AM14" s="200"/>
      <c r="AN14" s="200"/>
      <c r="AO14" s="200"/>
      <c r="AP14" s="200"/>
      <c r="AQ14" s="200"/>
      <c r="AR14" s="200"/>
      <c r="AS14" s="200"/>
      <c r="AT14" s="200"/>
      <c r="AU14" s="200"/>
      <c r="AV14" s="200"/>
      <c r="AW14" s="200"/>
    </row>
    <row r="15" spans="1:49" ht="30" customHeight="1" x14ac:dyDescent="0.25">
      <c r="A15" s="1057"/>
      <c r="B15" s="224"/>
      <c r="D15" s="924"/>
      <c r="E15" s="509"/>
      <c r="F15" s="510"/>
      <c r="G15" s="510"/>
      <c r="H15" s="511"/>
      <c r="I15" s="511"/>
      <c r="J15" s="511"/>
      <c r="K15" s="511"/>
      <c r="L15" s="511"/>
      <c r="M15" s="511"/>
      <c r="N15" s="500"/>
      <c r="O15" s="501"/>
      <c r="P15" s="710"/>
      <c r="Q15" s="872"/>
      <c r="R15" s="872"/>
      <c r="S15" s="872"/>
      <c r="U15" s="824"/>
      <c r="V15" s="824"/>
      <c r="W15" s="824"/>
      <c r="X15" s="824"/>
      <c r="Y15" s="824"/>
      <c r="Z15" s="823"/>
      <c r="AA15" s="823"/>
      <c r="AB15" s="823"/>
      <c r="AC15" s="823"/>
      <c r="AD15" s="823"/>
      <c r="AE15" s="200"/>
      <c r="AF15" s="200"/>
      <c r="AG15" s="200"/>
      <c r="AH15" s="200"/>
      <c r="AI15" s="200"/>
      <c r="AJ15" s="200"/>
      <c r="AK15" s="200"/>
      <c r="AL15" s="200"/>
      <c r="AM15" s="200"/>
      <c r="AN15" s="200"/>
      <c r="AO15" s="200"/>
      <c r="AP15" s="200"/>
      <c r="AQ15" s="200"/>
      <c r="AR15" s="200"/>
      <c r="AS15" s="200"/>
      <c r="AT15" s="200"/>
      <c r="AU15" s="200"/>
      <c r="AV15" s="200"/>
      <c r="AW15" s="200"/>
    </row>
    <row r="16" spans="1:49" ht="30" customHeight="1" x14ac:dyDescent="0.25">
      <c r="A16" s="1057"/>
      <c r="B16" s="228"/>
      <c r="D16" s="924" t="s">
        <v>276</v>
      </c>
      <c r="E16" s="509"/>
      <c r="F16" s="510"/>
      <c r="G16" s="510"/>
      <c r="H16" s="511"/>
      <c r="I16" s="511"/>
      <c r="J16" s="511"/>
      <c r="K16" s="511"/>
      <c r="L16" s="511"/>
      <c r="M16" s="511"/>
      <c r="N16" s="500"/>
      <c r="O16" s="500"/>
      <c r="P16" s="710"/>
      <c r="Q16" s="872"/>
      <c r="R16" s="872"/>
      <c r="S16" s="872"/>
      <c r="U16" s="824"/>
      <c r="V16" s="824"/>
      <c r="W16" s="824"/>
      <c r="X16" s="824"/>
      <c r="Y16" s="824"/>
      <c r="Z16" s="823"/>
      <c r="AA16" s="823"/>
      <c r="AB16" s="823"/>
      <c r="AC16" s="823"/>
      <c r="AD16" s="823"/>
      <c r="AE16" s="200"/>
      <c r="AF16" s="200"/>
      <c r="AG16" s="200"/>
      <c r="AH16" s="200"/>
      <c r="AI16" s="200"/>
      <c r="AJ16" s="200"/>
      <c r="AK16" s="200"/>
      <c r="AL16" s="200"/>
      <c r="AM16" s="200"/>
      <c r="AN16" s="200"/>
      <c r="AO16" s="200"/>
      <c r="AP16" s="200"/>
      <c r="AQ16" s="200"/>
      <c r="AR16" s="200"/>
      <c r="AS16" s="200"/>
      <c r="AT16" s="200"/>
      <c r="AU16" s="200"/>
      <c r="AV16" s="200"/>
      <c r="AW16" s="200"/>
    </row>
    <row r="17" spans="1:49" ht="30" customHeight="1" x14ac:dyDescent="0.25">
      <c r="A17" s="1057"/>
      <c r="B17" s="228"/>
      <c r="D17" s="924" t="s">
        <v>276</v>
      </c>
      <c r="E17" s="509"/>
      <c r="F17" s="510"/>
      <c r="G17" s="510"/>
      <c r="H17" s="511"/>
      <c r="I17" s="511"/>
      <c r="J17" s="511"/>
      <c r="K17" s="511"/>
      <c r="L17" s="511"/>
      <c r="M17" s="511"/>
      <c r="N17" s="500"/>
      <c r="O17" s="500"/>
      <c r="P17" s="710"/>
      <c r="Q17" s="872"/>
      <c r="R17" s="872"/>
      <c r="S17" s="872"/>
      <c r="U17" s="824"/>
      <c r="V17" s="824"/>
      <c r="W17" s="824"/>
      <c r="X17" s="824"/>
      <c r="Y17" s="824"/>
      <c r="Z17" s="823"/>
      <c r="AA17" s="823"/>
      <c r="AB17" s="823"/>
      <c r="AC17" s="823"/>
      <c r="AD17" s="823"/>
      <c r="AE17" s="200"/>
      <c r="AF17" s="200"/>
      <c r="AG17" s="200"/>
      <c r="AH17" s="200"/>
      <c r="AI17" s="200"/>
      <c r="AJ17" s="200"/>
      <c r="AK17" s="200"/>
      <c r="AL17" s="200"/>
      <c r="AM17" s="200"/>
      <c r="AN17" s="200"/>
      <c r="AO17" s="200"/>
      <c r="AP17" s="200"/>
      <c r="AQ17" s="200"/>
      <c r="AR17" s="200"/>
      <c r="AS17" s="200"/>
      <c r="AT17" s="200"/>
      <c r="AU17" s="200"/>
      <c r="AV17" s="200"/>
      <c r="AW17" s="200"/>
    </row>
    <row r="18" spans="1:49" ht="30" customHeight="1" x14ac:dyDescent="0.25">
      <c r="A18" s="1057"/>
      <c r="B18" s="228"/>
      <c r="D18" s="924" t="s">
        <v>276</v>
      </c>
      <c r="E18" s="509"/>
      <c r="F18" s="510"/>
      <c r="G18" s="510"/>
      <c r="H18" s="511"/>
      <c r="I18" s="511"/>
      <c r="J18" s="511"/>
      <c r="K18" s="511"/>
      <c r="L18" s="511"/>
      <c r="M18" s="511"/>
      <c r="N18" s="500"/>
      <c r="O18" s="500"/>
      <c r="P18" s="710"/>
      <c r="Q18" s="872"/>
      <c r="R18" s="872"/>
      <c r="S18" s="872"/>
      <c r="U18" s="824"/>
      <c r="V18" s="824"/>
      <c r="W18" s="824"/>
      <c r="X18" s="824"/>
      <c r="Y18" s="824"/>
      <c r="Z18" s="823"/>
      <c r="AA18" s="823"/>
      <c r="AB18" s="823"/>
      <c r="AC18" s="823"/>
      <c r="AD18" s="823"/>
      <c r="AE18" s="200"/>
      <c r="AF18" s="200"/>
      <c r="AG18" s="200"/>
      <c r="AH18" s="200"/>
      <c r="AI18" s="200"/>
      <c r="AJ18" s="200"/>
      <c r="AK18" s="200"/>
      <c r="AL18" s="200"/>
      <c r="AM18" s="200"/>
      <c r="AN18" s="200"/>
      <c r="AO18" s="200"/>
      <c r="AP18" s="200"/>
      <c r="AQ18" s="200"/>
      <c r="AR18" s="200"/>
      <c r="AS18" s="200"/>
      <c r="AT18" s="200"/>
      <c r="AU18" s="200"/>
      <c r="AV18" s="200"/>
      <c r="AW18" s="200"/>
    </row>
    <row r="19" spans="1:49" ht="30" customHeight="1" x14ac:dyDescent="0.25">
      <c r="A19" s="1057"/>
      <c r="B19" s="228"/>
      <c r="D19" s="924" t="s">
        <v>276</v>
      </c>
      <c r="E19" s="509"/>
      <c r="F19" s="510"/>
      <c r="G19" s="510"/>
      <c r="H19" s="511"/>
      <c r="I19" s="511"/>
      <c r="J19" s="511"/>
      <c r="K19" s="511"/>
      <c r="L19" s="511"/>
      <c r="M19" s="511"/>
      <c r="N19" s="500"/>
      <c r="O19" s="500"/>
      <c r="P19" s="710"/>
      <c r="Q19" s="872"/>
      <c r="R19" s="872"/>
      <c r="S19" s="872"/>
      <c r="U19" s="824"/>
      <c r="V19" s="824"/>
      <c r="W19" s="824"/>
      <c r="X19" s="824"/>
      <c r="Y19" s="824"/>
      <c r="Z19" s="823"/>
      <c r="AA19" s="823"/>
      <c r="AB19" s="823"/>
      <c r="AC19" s="823"/>
      <c r="AD19" s="823"/>
      <c r="AE19" s="200"/>
      <c r="AF19" s="200"/>
      <c r="AG19" s="200"/>
      <c r="AH19" s="200"/>
      <c r="AI19" s="200"/>
      <c r="AJ19" s="200"/>
      <c r="AK19" s="200"/>
      <c r="AL19" s="200"/>
      <c r="AM19" s="200"/>
      <c r="AN19" s="200"/>
      <c r="AO19" s="200"/>
      <c r="AP19" s="200"/>
      <c r="AQ19" s="200"/>
      <c r="AR19" s="200"/>
      <c r="AS19" s="200"/>
      <c r="AT19" s="200"/>
      <c r="AU19" s="200"/>
      <c r="AV19" s="200"/>
      <c r="AW19" s="200"/>
    </row>
    <row r="20" spans="1:49" ht="30" customHeight="1" x14ac:dyDescent="0.25">
      <c r="A20" s="1057"/>
      <c r="B20" s="228"/>
      <c r="D20" s="924" t="s">
        <v>276</v>
      </c>
      <c r="E20" s="509"/>
      <c r="F20" s="510"/>
      <c r="G20" s="510"/>
      <c r="H20" s="511"/>
      <c r="I20" s="511"/>
      <c r="J20" s="511"/>
      <c r="K20" s="511"/>
      <c r="L20" s="511"/>
      <c r="M20" s="511"/>
      <c r="N20" s="500"/>
      <c r="O20" s="500"/>
      <c r="P20" s="710"/>
      <c r="Q20" s="872"/>
      <c r="R20" s="872"/>
      <c r="S20" s="872"/>
      <c r="U20" s="824"/>
      <c r="V20" s="824"/>
      <c r="W20" s="824"/>
      <c r="X20" s="824"/>
      <c r="Y20" s="824"/>
      <c r="Z20" s="823"/>
      <c r="AA20" s="823"/>
      <c r="AB20" s="823"/>
      <c r="AC20" s="823"/>
      <c r="AD20" s="823"/>
      <c r="AE20" s="200"/>
      <c r="AF20" s="200"/>
      <c r="AG20" s="200"/>
      <c r="AH20" s="200"/>
      <c r="AI20" s="200"/>
      <c r="AJ20" s="200"/>
      <c r="AK20" s="200"/>
      <c r="AL20" s="200"/>
      <c r="AM20" s="200"/>
      <c r="AN20" s="200"/>
      <c r="AO20" s="200"/>
      <c r="AP20" s="200"/>
      <c r="AQ20" s="200"/>
      <c r="AR20" s="200"/>
      <c r="AS20" s="200"/>
      <c r="AT20" s="200"/>
      <c r="AU20" s="200"/>
      <c r="AV20" s="200"/>
      <c r="AW20" s="200"/>
    </row>
    <row r="21" spans="1:49" ht="30" customHeight="1" x14ac:dyDescent="0.25">
      <c r="A21" s="1057"/>
      <c r="B21" s="228"/>
      <c r="D21" s="924" t="s">
        <v>276</v>
      </c>
      <c r="E21" s="509"/>
      <c r="F21" s="510"/>
      <c r="G21" s="510"/>
      <c r="H21" s="511"/>
      <c r="I21" s="511"/>
      <c r="J21" s="511"/>
      <c r="K21" s="511"/>
      <c r="L21" s="511"/>
      <c r="M21" s="511"/>
      <c r="N21" s="500"/>
      <c r="O21" s="500"/>
      <c r="P21" s="710"/>
      <c r="Q21" s="872"/>
      <c r="R21" s="872"/>
      <c r="S21" s="872"/>
      <c r="U21" s="824"/>
      <c r="V21" s="824"/>
      <c r="W21" s="824"/>
      <c r="X21" s="824"/>
      <c r="Y21" s="824"/>
      <c r="Z21" s="823"/>
      <c r="AA21" s="823"/>
      <c r="AB21" s="823"/>
      <c r="AC21" s="823"/>
      <c r="AD21" s="823"/>
      <c r="AE21" s="200"/>
      <c r="AF21" s="200"/>
      <c r="AG21" s="200"/>
      <c r="AH21" s="200"/>
      <c r="AI21" s="200"/>
      <c r="AJ21" s="200"/>
      <c r="AK21" s="200"/>
      <c r="AL21" s="200"/>
      <c r="AM21" s="200"/>
      <c r="AN21" s="200"/>
      <c r="AO21" s="200"/>
      <c r="AP21" s="200"/>
      <c r="AQ21" s="200"/>
      <c r="AR21" s="200"/>
      <c r="AS21" s="200"/>
      <c r="AT21" s="200"/>
      <c r="AU21" s="200"/>
      <c r="AV21" s="200"/>
      <c r="AW21" s="200"/>
    </row>
    <row r="22" spans="1:49" ht="30" customHeight="1" x14ac:dyDescent="0.25">
      <c r="A22" s="1057"/>
      <c r="B22" s="228"/>
      <c r="D22" s="924" t="s">
        <v>276</v>
      </c>
      <c r="E22" s="509"/>
      <c r="F22" s="510"/>
      <c r="G22" s="510"/>
      <c r="H22" s="511"/>
      <c r="I22" s="511"/>
      <c r="J22" s="511"/>
      <c r="K22" s="511"/>
      <c r="L22" s="511"/>
      <c r="M22" s="511"/>
      <c r="N22" s="500"/>
      <c r="O22" s="500"/>
      <c r="P22" s="710"/>
      <c r="Q22" s="872"/>
      <c r="R22" s="872"/>
      <c r="S22" s="872"/>
      <c r="U22" s="926"/>
      <c r="V22" s="926"/>
      <c r="W22" s="926"/>
      <c r="X22" s="926"/>
      <c r="Y22" s="926"/>
      <c r="Z22" s="926"/>
      <c r="AA22" s="926"/>
      <c r="AB22" s="823"/>
      <c r="AC22" s="823"/>
      <c r="AD22" s="823"/>
      <c r="AE22" s="823"/>
      <c r="AF22" s="823"/>
      <c r="AG22" s="200"/>
      <c r="AH22" s="200"/>
      <c r="AI22" s="200"/>
      <c r="AJ22" s="200"/>
      <c r="AK22" s="200"/>
      <c r="AL22" s="200"/>
      <c r="AM22" s="200"/>
      <c r="AN22" s="200"/>
      <c r="AO22" s="200"/>
      <c r="AP22" s="200"/>
      <c r="AQ22" s="200"/>
      <c r="AR22" s="200"/>
      <c r="AS22" s="200"/>
      <c r="AT22" s="200"/>
      <c r="AU22" s="200"/>
      <c r="AV22" s="200"/>
      <c r="AW22" s="200"/>
    </row>
    <row r="23" spans="1:49" ht="30" customHeight="1" thickBot="1" x14ac:dyDescent="0.3">
      <c r="A23" s="1057"/>
      <c r="B23" s="228"/>
      <c r="D23" s="925" t="s">
        <v>276</v>
      </c>
      <c r="E23" s="512"/>
      <c r="F23" s="513"/>
      <c r="G23" s="513"/>
      <c r="H23" s="514"/>
      <c r="I23" s="514"/>
      <c r="J23" s="514"/>
      <c r="K23" s="514"/>
      <c r="L23" s="514"/>
      <c r="M23" s="514"/>
      <c r="N23" s="514"/>
      <c r="O23" s="514"/>
      <c r="P23" s="710"/>
      <c r="Q23" s="808"/>
      <c r="R23" s="808"/>
      <c r="S23" s="808"/>
      <c r="T23" s="200"/>
      <c r="U23" s="828"/>
      <c r="V23" s="828"/>
      <c r="W23" s="828"/>
      <c r="X23" s="828"/>
      <c r="Y23" s="828"/>
      <c r="Z23" s="828"/>
      <c r="AA23" s="926"/>
      <c r="AB23" s="823"/>
      <c r="AC23" s="823"/>
      <c r="AD23" s="823"/>
      <c r="AE23" s="823"/>
      <c r="AF23" s="823"/>
      <c r="AG23" s="200"/>
      <c r="AH23" s="200"/>
      <c r="AI23" s="200"/>
      <c r="AJ23" s="200"/>
      <c r="AK23" s="200"/>
      <c r="AL23" s="200"/>
      <c r="AM23" s="200"/>
      <c r="AN23" s="200"/>
      <c r="AO23" s="200"/>
      <c r="AP23" s="200"/>
      <c r="AQ23" s="200"/>
      <c r="AR23" s="200"/>
      <c r="AS23" s="200"/>
      <c r="AT23" s="200"/>
      <c r="AU23" s="200"/>
      <c r="AV23" s="200"/>
      <c r="AW23" s="200"/>
    </row>
    <row r="24" spans="1:49" ht="23.45" customHeight="1" x14ac:dyDescent="0.4">
      <c r="A24" s="1057"/>
      <c r="B24" s="227"/>
      <c r="C24" s="61" t="s">
        <v>277</v>
      </c>
      <c r="D24" s="229" t="s">
        <v>278</v>
      </c>
      <c r="E24" s="1079"/>
      <c r="F24" s="1079"/>
      <c r="G24" s="1079"/>
      <c r="H24" s="1079"/>
      <c r="I24" s="1079"/>
      <c r="J24" s="1079"/>
      <c r="K24" s="1079"/>
      <c r="L24" s="1079"/>
      <c r="M24" s="1079"/>
      <c r="N24" s="1079"/>
      <c r="O24" s="1079"/>
      <c r="P24" s="125"/>
      <c r="Q24" s="1099"/>
      <c r="R24" s="1099"/>
      <c r="S24" s="1099"/>
      <c r="T24" s="1099"/>
      <c r="U24" s="828"/>
      <c r="V24" s="828"/>
      <c r="W24" s="956" t="s">
        <v>776</v>
      </c>
      <c r="X24" s="956" t="s">
        <v>777</v>
      </c>
      <c r="Y24" s="23"/>
      <c r="Z24" s="828"/>
      <c r="AA24" s="926"/>
      <c r="AB24" s="823"/>
      <c r="AC24" s="823"/>
      <c r="AD24" s="823"/>
      <c r="AE24" s="823"/>
      <c r="AF24" s="823"/>
      <c r="AG24" s="200"/>
      <c r="AH24" s="200"/>
      <c r="AI24" s="200"/>
      <c r="AJ24" s="200"/>
      <c r="AK24" s="200"/>
      <c r="AL24" s="200"/>
      <c r="AM24" s="200"/>
      <c r="AN24" s="200"/>
      <c r="AO24" s="200"/>
      <c r="AP24" s="200"/>
      <c r="AQ24" s="200"/>
      <c r="AR24" s="200"/>
      <c r="AS24" s="200"/>
      <c r="AT24" s="200"/>
      <c r="AU24" s="200"/>
      <c r="AV24" s="200"/>
      <c r="AW24" s="200"/>
    </row>
    <row r="25" spans="1:49" ht="26.25" thickBot="1" x14ac:dyDescent="0.3">
      <c r="A25" s="1057"/>
      <c r="B25" s="227"/>
      <c r="C25" s="61"/>
      <c r="D25" s="517" t="s">
        <v>279</v>
      </c>
      <c r="E25" s="1080"/>
      <c r="F25" s="1080"/>
      <c r="G25" s="1080"/>
      <c r="H25" s="1080"/>
      <c r="I25" s="1080"/>
      <c r="J25" s="1080"/>
      <c r="K25" s="1080"/>
      <c r="L25" s="1080"/>
      <c r="M25" s="1080"/>
      <c r="N25" s="1080"/>
      <c r="O25" s="1080"/>
      <c r="P25" s="125"/>
      <c r="Q25" s="823"/>
      <c r="R25" s="927"/>
      <c r="S25" s="928"/>
      <c r="T25" s="823"/>
      <c r="U25" s="828"/>
      <c r="V25" s="828"/>
      <c r="W25" s="957" t="str" cm="1">
        <f t="array" ref="W25">IF(MAX(V26:V28)=0,"N/A",INDEX(U26:U28,W26,1))</f>
        <v>N/A</v>
      </c>
      <c r="X25" s="956"/>
      <c r="Y25" s="957" t="str" cm="1">
        <f t="array" ref="Y25">IF(MAX(X26:X28)=0,"N/A",INDEX(U26:U28,Y26,1))</f>
        <v>N/A</v>
      </c>
      <c r="Z25" s="828"/>
      <c r="AA25" s="926"/>
      <c r="AB25" s="823"/>
      <c r="AC25" s="823"/>
      <c r="AD25" s="823"/>
      <c r="AE25" s="823"/>
      <c r="AF25" s="823"/>
      <c r="AG25" s="200"/>
      <c r="AH25" s="200"/>
      <c r="AI25" s="200"/>
      <c r="AJ25" s="200"/>
      <c r="AK25" s="200"/>
      <c r="AL25" s="200"/>
      <c r="AM25" s="200"/>
      <c r="AN25" s="200"/>
      <c r="AO25" s="200"/>
      <c r="AP25" s="200"/>
      <c r="AQ25" s="200"/>
      <c r="AR25" s="200"/>
      <c r="AS25" s="200"/>
      <c r="AT25" s="200"/>
      <c r="AU25" s="200"/>
      <c r="AV25" s="200"/>
      <c r="AW25" s="200"/>
    </row>
    <row r="26" spans="1:49" ht="48" customHeight="1" thickBot="1" x14ac:dyDescent="0.3">
      <c r="A26" s="1057"/>
      <c r="B26" s="230"/>
      <c r="C26" s="156" t="s">
        <v>280</v>
      </c>
      <c r="D26" s="249" t="s">
        <v>281</v>
      </c>
      <c r="E26" s="497" t="e">
        <f>IF(E10="N/A","N/A",IF(E10=0,0,IF(E24=0,E10,IF(E24="Alto","Bajo",IF(E10="Alto","Medio","Bajo")))))</f>
        <v>#DIV/0!</v>
      </c>
      <c r="F26" s="497" t="e">
        <f t="shared" ref="F26:O26" si="0">IF(F10="N/A","N/A",IF(F10=0,0,IF(F24=0,F10,IF(F24="Alto","Bajo",IF(F10="Alto","Medio","Bajo")))))</f>
        <v>#DIV/0!</v>
      </c>
      <c r="G26" s="497" t="e">
        <f t="shared" si="0"/>
        <v>#DIV/0!</v>
      </c>
      <c r="H26" s="497" t="e">
        <f t="shared" si="0"/>
        <v>#DIV/0!</v>
      </c>
      <c r="I26" s="497" t="e">
        <f t="shared" si="0"/>
        <v>#DIV/0!</v>
      </c>
      <c r="J26" s="497" t="e">
        <f t="shared" si="0"/>
        <v>#DIV/0!</v>
      </c>
      <c r="K26" s="497" t="e">
        <f t="shared" si="0"/>
        <v>#DIV/0!</v>
      </c>
      <c r="L26" s="497" t="e">
        <f t="shared" si="0"/>
        <v>#DIV/0!</v>
      </c>
      <c r="M26" s="497" t="e">
        <f t="shared" si="0"/>
        <v>#DIV/0!</v>
      </c>
      <c r="N26" s="497" t="e">
        <f t="shared" si="0"/>
        <v>#DIV/0!</v>
      </c>
      <c r="O26" s="497" t="e">
        <f t="shared" si="0"/>
        <v>#DIV/0!</v>
      </c>
      <c r="P26" s="711"/>
      <c r="Q26" s="1103"/>
      <c r="R26" s="1103"/>
      <c r="S26" s="1103"/>
      <c r="T26" s="1103"/>
      <c r="U26" s="958" t="s">
        <v>271</v>
      </c>
      <c r="V26" s="958">
        <f>COUNTIF(H26:O26,U26)</f>
        <v>0</v>
      </c>
      <c r="W26" s="959">
        <f>MATCH(MAX(V26:V28),V26:V28,0)</f>
        <v>1</v>
      </c>
      <c r="X26" s="958">
        <f>COUNTIF(E26:G26,U26)</f>
        <v>0</v>
      </c>
      <c r="Y26" s="959">
        <f>MATCH(MAX(X26:X28),X26:X28,0)</f>
        <v>1</v>
      </c>
      <c r="Z26" s="828"/>
      <c r="AA26" s="926"/>
      <c r="AB26" s="823"/>
      <c r="AC26" s="823"/>
      <c r="AD26" s="823"/>
      <c r="AE26" s="823"/>
      <c r="AF26" s="823"/>
      <c r="AG26" s="200"/>
      <c r="AH26" s="200"/>
      <c r="AI26" s="200"/>
      <c r="AJ26" s="200"/>
      <c r="AK26" s="200"/>
      <c r="AL26" s="200"/>
      <c r="AM26" s="200"/>
      <c r="AN26" s="200"/>
      <c r="AO26" s="200"/>
      <c r="AP26" s="200"/>
      <c r="AQ26" s="200"/>
      <c r="AR26" s="200"/>
      <c r="AS26" s="200"/>
      <c r="AT26" s="200"/>
      <c r="AU26" s="200"/>
      <c r="AV26" s="200"/>
      <c r="AW26" s="200"/>
    </row>
    <row r="27" spans="1:49" ht="30" customHeight="1" thickBot="1" x14ac:dyDescent="0.3">
      <c r="A27" s="1057"/>
      <c r="B27" s="230"/>
      <c r="C27" s="156" t="s">
        <v>282</v>
      </c>
      <c r="D27" s="249" t="s">
        <v>283</v>
      </c>
      <c r="E27" s="497" t="e">
        <f t="shared" ref="E27:O27" si="1">IF(E11="N/A","N/A",IF(E11=0,0,IF(E24=0,E11,IF(E24="Alto","Bajo",IF(E11="Alto","Medio","Bajo")))))</f>
        <v>#DIV/0!</v>
      </c>
      <c r="F27" s="497" t="e">
        <f t="shared" si="1"/>
        <v>#DIV/0!</v>
      </c>
      <c r="G27" s="497" t="e">
        <f t="shared" si="1"/>
        <v>#DIV/0!</v>
      </c>
      <c r="H27" s="497" t="e">
        <f t="shared" si="1"/>
        <v>#DIV/0!</v>
      </c>
      <c r="I27" s="497" t="e">
        <f t="shared" si="1"/>
        <v>#DIV/0!</v>
      </c>
      <c r="J27" s="497" t="e">
        <f t="shared" si="1"/>
        <v>#DIV/0!</v>
      </c>
      <c r="K27" s="497" t="e">
        <f t="shared" si="1"/>
        <v>#DIV/0!</v>
      </c>
      <c r="L27" s="497" t="e">
        <f t="shared" si="1"/>
        <v>#DIV/0!</v>
      </c>
      <c r="M27" s="497" t="e">
        <f t="shared" si="1"/>
        <v>#DIV/0!</v>
      </c>
      <c r="N27" s="497" t="e">
        <f t="shared" si="1"/>
        <v>#DIV/0!</v>
      </c>
      <c r="O27" s="497" t="e">
        <f t="shared" si="1"/>
        <v>#DIV/0!</v>
      </c>
      <c r="P27" s="711"/>
      <c r="Q27" s="1088"/>
      <c r="R27" s="1088"/>
      <c r="S27" s="1088"/>
      <c r="T27" s="1088"/>
      <c r="U27" s="958" t="s">
        <v>285</v>
      </c>
      <c r="V27" s="958">
        <f>COUNTIF(H26:O26,U27)</f>
        <v>0</v>
      </c>
      <c r="W27" s="958"/>
      <c r="X27" s="958">
        <f>COUNTIF(E26:G26,U27)</f>
        <v>0</v>
      </c>
      <c r="Y27" s="958"/>
      <c r="Z27" s="828"/>
      <c r="AA27" s="926"/>
      <c r="AB27" s="823"/>
      <c r="AC27" s="823"/>
      <c r="AD27" s="823"/>
      <c r="AE27" s="823"/>
      <c r="AF27" s="823"/>
      <c r="AG27" s="200"/>
      <c r="AH27" s="200"/>
      <c r="AI27" s="200"/>
      <c r="AJ27" s="200"/>
      <c r="AK27" s="200"/>
      <c r="AL27" s="200"/>
      <c r="AM27" s="200"/>
      <c r="AN27" s="200"/>
      <c r="AO27" s="200"/>
      <c r="AP27" s="200"/>
      <c r="AQ27" s="200"/>
      <c r="AR27" s="200"/>
      <c r="AS27" s="200"/>
      <c r="AT27" s="200"/>
      <c r="AU27" s="200"/>
      <c r="AV27" s="200"/>
      <c r="AW27" s="200"/>
    </row>
    <row r="28" spans="1:49" ht="30" customHeight="1" thickBot="1" x14ac:dyDescent="0.3">
      <c r="A28" s="1057"/>
      <c r="B28" s="230"/>
      <c r="C28" s="156"/>
      <c r="D28" s="484"/>
      <c r="E28" s="766"/>
      <c r="F28" s="766"/>
      <c r="G28" s="766"/>
      <c r="H28" s="766"/>
      <c r="I28" s="766"/>
      <c r="J28" s="766"/>
      <c r="K28" s="766"/>
      <c r="L28" s="766"/>
      <c r="M28" s="766"/>
      <c r="N28" s="766"/>
      <c r="O28" s="766"/>
      <c r="P28" s="711"/>
      <c r="Q28" s="1088"/>
      <c r="R28" s="1088"/>
      <c r="S28" s="1088"/>
      <c r="T28" s="1088"/>
      <c r="U28" s="958" t="s">
        <v>287</v>
      </c>
      <c r="V28" s="958">
        <f>COUNTIF(H26:O26,U28)</f>
        <v>0</v>
      </c>
      <c r="W28" s="828"/>
      <c r="X28" s="958">
        <f>COUNTIF(E26:G26,U28)</f>
        <v>0</v>
      </c>
      <c r="Y28" s="828"/>
      <c r="Z28" s="828"/>
      <c r="AA28" s="926"/>
      <c r="AB28" s="823"/>
      <c r="AC28" s="823"/>
      <c r="AD28" s="823"/>
      <c r="AE28" s="823"/>
      <c r="AF28" s="823"/>
      <c r="AG28" s="200"/>
      <c r="AH28" s="200"/>
      <c r="AI28" s="200"/>
      <c r="AJ28" s="200"/>
      <c r="AK28" s="200"/>
      <c r="AL28" s="200"/>
      <c r="AM28" s="200"/>
      <c r="AN28" s="200"/>
      <c r="AO28" s="200"/>
      <c r="AP28" s="200"/>
      <c r="AQ28" s="200"/>
      <c r="AR28" s="200"/>
      <c r="AS28" s="200"/>
      <c r="AT28" s="200"/>
      <c r="AU28" s="200"/>
      <c r="AV28" s="200"/>
      <c r="AW28" s="200"/>
    </row>
    <row r="29" spans="1:49" ht="30" customHeight="1" thickBot="1" x14ac:dyDescent="0.3">
      <c r="A29" s="1057"/>
      <c r="B29" s="231"/>
      <c r="C29" s="61"/>
      <c r="D29" s="491" t="s">
        <v>284</v>
      </c>
      <c r="E29" s="485"/>
      <c r="F29" s="485"/>
      <c r="G29" s="485"/>
      <c r="H29" s="485"/>
      <c r="I29" s="485"/>
      <c r="J29" s="485"/>
      <c r="K29" s="485"/>
      <c r="L29" s="485"/>
      <c r="M29" s="485"/>
      <c r="N29" s="485"/>
      <c r="O29" s="485"/>
      <c r="P29" s="712"/>
      <c r="Q29" s="1092"/>
      <c r="R29" s="1092"/>
      <c r="S29" s="1092"/>
      <c r="T29" s="1092"/>
      <c r="U29" s="958"/>
      <c r="V29" s="958"/>
      <c r="W29" s="958"/>
      <c r="X29" s="828"/>
      <c r="Y29" s="828"/>
      <c r="Z29" s="828"/>
      <c r="AA29" s="926"/>
      <c r="AB29" s="823"/>
      <c r="AC29" s="823"/>
      <c r="AD29" s="823"/>
      <c r="AE29" s="823"/>
      <c r="AF29" s="823"/>
      <c r="AG29" s="200"/>
      <c r="AH29" s="200"/>
      <c r="AI29" s="200"/>
      <c r="AJ29" s="200"/>
      <c r="AK29" s="200"/>
      <c r="AL29" s="200"/>
      <c r="AM29" s="200"/>
      <c r="AN29" s="200"/>
      <c r="AO29" s="200"/>
      <c r="AP29" s="200"/>
      <c r="AQ29" s="200"/>
      <c r="AR29" s="200"/>
      <c r="AS29" s="200"/>
      <c r="AT29" s="200"/>
      <c r="AU29" s="200"/>
      <c r="AV29" s="200"/>
      <c r="AW29" s="200"/>
    </row>
    <row r="30" spans="1:49" ht="58.5" customHeight="1" thickBot="1" x14ac:dyDescent="0.3">
      <c r="A30" s="64"/>
      <c r="B30" s="231"/>
      <c r="C30" s="225" t="s">
        <v>286</v>
      </c>
      <c r="D30" s="246" t="s">
        <v>769</v>
      </c>
      <c r="E30" s="711" t="str" cm="1">
        <f t="array" ref="E30:G30">TRANSPOSE('Water-Step 3'!L12:L14)</f>
        <v>N/A</v>
      </c>
      <c r="F30" s="711" t="str">
        <v>N/A</v>
      </c>
      <c r="G30" s="711" t="e">
        <v>#DIV/0!</v>
      </c>
      <c r="H30" s="711" t="e" cm="1">
        <f t="array" ref="H30:O30">TRANSPOSE('Water-Step 3'!L15:L22)</f>
        <v>#DIV/0!</v>
      </c>
      <c r="I30" s="711" t="e">
        <v>#DIV/0!</v>
      </c>
      <c r="J30" s="711" t="e">
        <v>#DIV/0!</v>
      </c>
      <c r="K30" s="711" t="str">
        <v>N/A</v>
      </c>
      <c r="L30" s="711" t="e">
        <v>#DIV/0!</v>
      </c>
      <c r="M30" s="711" t="e">
        <v>#DIV/0!</v>
      </c>
      <c r="N30" s="711" t="e">
        <v>#DIV/0!</v>
      </c>
      <c r="O30" s="711" t="e">
        <v>#DIV/0!</v>
      </c>
      <c r="P30" s="713"/>
      <c r="Q30" s="930"/>
      <c r="R30" s="930"/>
      <c r="S30" s="930"/>
      <c r="T30" s="824"/>
      <c r="U30" s="958"/>
      <c r="V30" s="958"/>
      <c r="W30" s="828"/>
      <c r="X30" s="828"/>
      <c r="Y30" s="828"/>
      <c r="Z30" s="828"/>
      <c r="AA30" s="926"/>
      <c r="AB30" s="823"/>
      <c r="AC30" s="823"/>
      <c r="AD30" s="823"/>
      <c r="AE30" s="823"/>
      <c r="AF30" s="823"/>
      <c r="AG30" s="200"/>
      <c r="AH30" s="200"/>
      <c r="AI30" s="200"/>
      <c r="AJ30" s="200"/>
      <c r="AK30" s="200"/>
      <c r="AL30" s="200"/>
      <c r="AM30" s="200"/>
      <c r="AN30" s="200"/>
      <c r="AO30" s="200"/>
      <c r="AP30" s="200"/>
      <c r="AQ30" s="200"/>
      <c r="AR30" s="200"/>
      <c r="AS30" s="200"/>
      <c r="AT30" s="200"/>
      <c r="AU30" s="200"/>
      <c r="AV30" s="200"/>
      <c r="AW30" s="200"/>
    </row>
    <row r="31" spans="1:49" ht="29.1" customHeight="1" x14ac:dyDescent="0.25">
      <c r="A31" s="64"/>
      <c r="B31" s="231"/>
      <c r="C31" s="225" t="s">
        <v>288</v>
      </c>
      <c r="D31" s="246" t="s">
        <v>289</v>
      </c>
      <c r="E31" s="486"/>
      <c r="F31" s="486"/>
      <c r="G31" s="486"/>
      <c r="H31" s="486"/>
      <c r="I31" s="486"/>
      <c r="J31" s="486"/>
      <c r="K31" s="486"/>
      <c r="L31" s="486"/>
      <c r="M31" s="486"/>
      <c r="N31" s="486"/>
      <c r="O31" s="486"/>
      <c r="P31" s="712"/>
      <c r="Q31" s="930"/>
      <c r="R31" s="930"/>
      <c r="S31" s="824"/>
      <c r="T31" s="824"/>
      <c r="U31" s="828"/>
      <c r="V31" s="828"/>
      <c r="W31" s="828"/>
      <c r="X31" s="828"/>
      <c r="Y31" s="828"/>
      <c r="Z31" s="828"/>
      <c r="AA31" s="926"/>
      <c r="AB31" s="823"/>
      <c r="AC31" s="823"/>
      <c r="AD31" s="823"/>
      <c r="AE31" s="823"/>
      <c r="AF31" s="823"/>
      <c r="AG31" s="200"/>
      <c r="AH31" s="200"/>
      <c r="AI31" s="200"/>
      <c r="AJ31" s="200"/>
      <c r="AK31" s="200"/>
      <c r="AL31" s="200"/>
      <c r="AM31" s="200"/>
      <c r="AN31" s="200"/>
      <c r="AO31" s="200"/>
      <c r="AP31" s="200"/>
      <c r="AQ31" s="200"/>
      <c r="AR31" s="200"/>
      <c r="AS31" s="200"/>
      <c r="AT31" s="200"/>
      <c r="AU31" s="200"/>
      <c r="AV31" s="200"/>
      <c r="AW31" s="200"/>
    </row>
    <row r="32" spans="1:49" ht="23.45" customHeight="1" x14ac:dyDescent="0.25">
      <c r="A32" s="64"/>
      <c r="C32" s="89"/>
      <c r="D32" s="518" t="s">
        <v>275</v>
      </c>
      <c r="E32" s="519"/>
      <c r="F32" s="519"/>
      <c r="G32" s="519"/>
      <c r="H32" s="520"/>
      <c r="I32" s="520"/>
      <c r="J32" s="520"/>
      <c r="K32" s="520"/>
      <c r="L32" s="520"/>
      <c r="M32" s="520"/>
      <c r="N32" s="520"/>
      <c r="O32" s="520"/>
      <c r="Q32" s="823"/>
      <c r="R32" s="823"/>
      <c r="S32" s="823"/>
      <c r="T32" s="823"/>
      <c r="U32" s="828"/>
      <c r="V32" s="828"/>
      <c r="W32" s="956" t="s">
        <v>776</v>
      </c>
      <c r="X32" s="956" t="s">
        <v>777</v>
      </c>
      <c r="Y32" s="23"/>
      <c r="Z32" s="828"/>
      <c r="AA32" s="926"/>
      <c r="AB32" s="823"/>
      <c r="AC32" s="823"/>
      <c r="AD32" s="823"/>
      <c r="AE32" s="823"/>
      <c r="AF32" s="823"/>
      <c r="AG32" s="200"/>
      <c r="AH32" s="200"/>
      <c r="AI32" s="200"/>
      <c r="AJ32" s="200"/>
      <c r="AK32" s="200"/>
      <c r="AL32" s="200"/>
      <c r="AM32" s="200"/>
      <c r="AN32" s="200"/>
      <c r="AO32" s="200"/>
      <c r="AP32" s="200"/>
      <c r="AQ32" s="200"/>
      <c r="AR32" s="200"/>
      <c r="AS32" s="200"/>
      <c r="AT32" s="200"/>
      <c r="AU32" s="200"/>
      <c r="AV32" s="200"/>
      <c r="AW32" s="200"/>
    </row>
    <row r="33" spans="1:49" ht="30" customHeight="1" x14ac:dyDescent="0.25">
      <c r="A33" s="64"/>
      <c r="B33" s="231"/>
      <c r="C33" s="61"/>
      <c r="D33" s="923"/>
      <c r="E33" s="506"/>
      <c r="F33" s="507"/>
      <c r="G33" s="507"/>
      <c r="H33" s="508"/>
      <c r="I33" s="508"/>
      <c r="J33" s="508"/>
      <c r="K33" s="508"/>
      <c r="L33" s="508"/>
      <c r="M33" s="508"/>
      <c r="N33" s="498"/>
      <c r="O33" s="499"/>
      <c r="P33" s="710"/>
      <c r="Q33" s="822"/>
      <c r="R33" s="822"/>
      <c r="S33" s="822"/>
      <c r="T33" s="824"/>
      <c r="U33" s="828"/>
      <c r="V33" s="828"/>
      <c r="W33" s="957" t="str" cm="1">
        <f t="array" ref="W33">IF(MAX(V34:V36)=0,"N/A",INDEX(U34:U36,W34,1))</f>
        <v>N/A</v>
      </c>
      <c r="X33" s="956"/>
      <c r="Y33" s="957" t="str" cm="1">
        <f t="array" ref="Y33">IF(MAX(X34:X36)=0,"N/A",INDEX(U34:U36,Y34,1))</f>
        <v>N/A</v>
      </c>
      <c r="Z33" s="828"/>
      <c r="AA33" s="926"/>
      <c r="AB33" s="823"/>
      <c r="AC33" s="823"/>
      <c r="AD33" s="823"/>
      <c r="AE33" s="823"/>
      <c r="AF33" s="823"/>
      <c r="AG33" s="200"/>
      <c r="AH33" s="200"/>
      <c r="AI33" s="200"/>
      <c r="AJ33" s="200"/>
      <c r="AK33" s="200"/>
      <c r="AL33" s="200"/>
      <c r="AM33" s="200"/>
      <c r="AN33" s="200"/>
      <c r="AO33" s="200"/>
      <c r="AP33" s="200"/>
      <c r="AQ33" s="200"/>
      <c r="AR33" s="200"/>
      <c r="AS33" s="200"/>
      <c r="AT33" s="200"/>
      <c r="AU33" s="200"/>
      <c r="AV33" s="200"/>
      <c r="AW33" s="200"/>
    </row>
    <row r="34" spans="1:49" ht="30" customHeight="1" x14ac:dyDescent="0.25">
      <c r="A34" s="64"/>
      <c r="B34" s="231"/>
      <c r="C34" s="61"/>
      <c r="D34" s="924" t="s">
        <v>276</v>
      </c>
      <c r="E34" s="515"/>
      <c r="F34" s="510"/>
      <c r="G34" s="510"/>
      <c r="H34" s="511"/>
      <c r="I34" s="511"/>
      <c r="J34" s="511"/>
      <c r="K34" s="511"/>
      <c r="L34" s="511"/>
      <c r="M34" s="511"/>
      <c r="N34" s="502"/>
      <c r="O34" s="503"/>
      <c r="P34" s="710"/>
      <c r="Q34" s="822"/>
      <c r="R34" s="822"/>
      <c r="S34" s="822"/>
      <c r="T34" s="824"/>
      <c r="U34" s="958" t="s">
        <v>271</v>
      </c>
      <c r="V34" s="958">
        <f>COUNTIF(H27:O27,U34)</f>
        <v>0</v>
      </c>
      <c r="W34" s="959">
        <f>MATCH(MAX(V34:V36),V34:V36,0)</f>
        <v>1</v>
      </c>
      <c r="X34" s="958">
        <f>COUNTIF(E27:G27,U34)</f>
        <v>0</v>
      </c>
      <c r="Y34" s="959">
        <f>MATCH(MAX(X34:X36),X34:X36,0)</f>
        <v>1</v>
      </c>
      <c r="Z34" s="828"/>
      <c r="AA34" s="926"/>
      <c r="AB34" s="823"/>
      <c r="AC34" s="823"/>
      <c r="AD34" s="823"/>
      <c r="AE34" s="823"/>
      <c r="AF34" s="823"/>
      <c r="AG34" s="200"/>
      <c r="AH34" s="200"/>
      <c r="AI34" s="200"/>
      <c r="AJ34" s="200"/>
      <c r="AK34" s="200"/>
      <c r="AL34" s="200"/>
      <c r="AM34" s="200"/>
      <c r="AN34" s="200"/>
      <c r="AO34" s="200"/>
      <c r="AP34" s="200"/>
      <c r="AQ34" s="200"/>
      <c r="AR34" s="200"/>
      <c r="AS34" s="200"/>
      <c r="AT34" s="200"/>
      <c r="AU34" s="200"/>
      <c r="AV34" s="200"/>
      <c r="AW34" s="200"/>
    </row>
    <row r="35" spans="1:49" ht="30" customHeight="1" x14ac:dyDescent="0.25">
      <c r="A35" s="64"/>
      <c r="B35" s="231"/>
      <c r="C35" s="61"/>
      <c r="D35" s="924" t="s">
        <v>276</v>
      </c>
      <c r="E35" s="515"/>
      <c r="F35" s="510"/>
      <c r="G35" s="510"/>
      <c r="H35" s="511"/>
      <c r="I35" s="511"/>
      <c r="J35" s="511"/>
      <c r="K35" s="511"/>
      <c r="L35" s="511"/>
      <c r="M35" s="511"/>
      <c r="N35" s="502"/>
      <c r="O35" s="503"/>
      <c r="P35" s="710"/>
      <c r="Q35" s="822"/>
      <c r="R35" s="822"/>
      <c r="S35" s="822"/>
      <c r="T35" s="824"/>
      <c r="U35" s="958" t="s">
        <v>285</v>
      </c>
      <c r="V35" s="958">
        <f>COUNTIF(H27:O27,U35)</f>
        <v>0</v>
      </c>
      <c r="W35" s="958"/>
      <c r="X35" s="958">
        <f>COUNTIF(E27:G27,U35)</f>
        <v>0</v>
      </c>
      <c r="Y35" s="958"/>
      <c r="Z35" s="828"/>
      <c r="AA35" s="926"/>
      <c r="AB35" s="823"/>
      <c r="AC35" s="823"/>
      <c r="AD35" s="823"/>
      <c r="AE35" s="823"/>
      <c r="AF35" s="823"/>
      <c r="AG35" s="200"/>
      <c r="AH35" s="200"/>
      <c r="AI35" s="200"/>
      <c r="AJ35" s="200"/>
      <c r="AK35" s="200"/>
      <c r="AL35" s="200"/>
      <c r="AM35" s="200"/>
      <c r="AN35" s="200"/>
      <c r="AO35" s="200"/>
      <c r="AP35" s="200"/>
      <c r="AQ35" s="200"/>
      <c r="AR35" s="200"/>
      <c r="AS35" s="200"/>
      <c r="AT35" s="200"/>
      <c r="AU35" s="200"/>
      <c r="AV35" s="200"/>
      <c r="AW35" s="200"/>
    </row>
    <row r="36" spans="1:49" ht="30" customHeight="1" x14ac:dyDescent="0.25">
      <c r="A36" s="64"/>
      <c r="B36" s="231"/>
      <c r="C36" s="61"/>
      <c r="D36" s="924" t="s">
        <v>276</v>
      </c>
      <c r="E36" s="515"/>
      <c r="F36" s="510"/>
      <c r="G36" s="510"/>
      <c r="H36" s="511"/>
      <c r="I36" s="511"/>
      <c r="J36" s="511"/>
      <c r="K36" s="511"/>
      <c r="L36" s="511"/>
      <c r="M36" s="511"/>
      <c r="N36" s="502"/>
      <c r="O36" s="503"/>
      <c r="P36" s="710"/>
      <c r="Q36" s="822"/>
      <c r="R36" s="822"/>
      <c r="S36" s="822"/>
      <c r="T36" s="824"/>
      <c r="U36" s="958" t="s">
        <v>287</v>
      </c>
      <c r="V36" s="958">
        <f>COUNTIF(H27:O27,U36)</f>
        <v>0</v>
      </c>
      <c r="W36" s="828"/>
      <c r="X36" s="958">
        <f>COUNTIF(E27:G27,U36)</f>
        <v>0</v>
      </c>
      <c r="Y36" s="828"/>
      <c r="Z36" s="828"/>
      <c r="AA36" s="926"/>
      <c r="AB36" s="823"/>
      <c r="AC36" s="823"/>
      <c r="AD36" s="823"/>
      <c r="AE36" s="823"/>
      <c r="AF36" s="823"/>
      <c r="AG36" s="200"/>
      <c r="AH36" s="200"/>
      <c r="AI36" s="200"/>
      <c r="AJ36" s="200"/>
      <c r="AK36" s="200"/>
      <c r="AL36" s="200"/>
      <c r="AM36" s="200"/>
      <c r="AN36" s="200"/>
      <c r="AO36" s="200"/>
      <c r="AP36" s="200"/>
      <c r="AQ36" s="200"/>
      <c r="AR36" s="200"/>
      <c r="AS36" s="200"/>
      <c r="AT36" s="200"/>
      <c r="AU36" s="200"/>
      <c r="AV36" s="200"/>
      <c r="AW36" s="200"/>
    </row>
    <row r="37" spans="1:49" ht="30" customHeight="1" x14ac:dyDescent="0.25">
      <c r="A37" s="64"/>
      <c r="B37" s="231"/>
      <c r="C37" s="61"/>
      <c r="D37" s="924" t="s">
        <v>276</v>
      </c>
      <c r="E37" s="515"/>
      <c r="F37" s="510"/>
      <c r="G37" s="510"/>
      <c r="H37" s="511"/>
      <c r="I37" s="511"/>
      <c r="J37" s="511"/>
      <c r="K37" s="511"/>
      <c r="L37" s="511"/>
      <c r="M37" s="511"/>
      <c r="N37" s="502"/>
      <c r="O37" s="503"/>
      <c r="P37" s="710"/>
      <c r="Q37" s="822"/>
      <c r="R37" s="822"/>
      <c r="S37" s="822"/>
      <c r="T37" s="824"/>
      <c r="U37" s="200"/>
      <c r="V37" s="958"/>
      <c r="W37" s="958"/>
      <c r="X37" s="828"/>
      <c r="Y37" s="828"/>
      <c r="Z37" s="828"/>
      <c r="AA37" s="926"/>
      <c r="AB37" s="823"/>
      <c r="AC37" s="823"/>
      <c r="AD37" s="823"/>
      <c r="AE37" s="823"/>
      <c r="AF37" s="823"/>
      <c r="AG37" s="200"/>
      <c r="AH37" s="200"/>
      <c r="AI37" s="200"/>
      <c r="AJ37" s="200"/>
      <c r="AK37" s="200"/>
      <c r="AL37" s="200"/>
      <c r="AM37" s="200"/>
      <c r="AN37" s="200"/>
      <c r="AO37" s="200"/>
      <c r="AP37" s="200"/>
      <c r="AQ37" s="200"/>
      <c r="AR37" s="200"/>
      <c r="AS37" s="200"/>
      <c r="AT37" s="200"/>
      <c r="AU37" s="200"/>
      <c r="AV37" s="200"/>
      <c r="AW37" s="200"/>
    </row>
    <row r="38" spans="1:49" ht="30" customHeight="1" x14ac:dyDescent="0.25">
      <c r="A38" s="64"/>
      <c r="B38" s="231"/>
      <c r="C38" s="61"/>
      <c r="D38" s="924" t="s">
        <v>276</v>
      </c>
      <c r="E38" s="515"/>
      <c r="F38" s="510"/>
      <c r="G38" s="510"/>
      <c r="H38" s="511"/>
      <c r="I38" s="511"/>
      <c r="J38" s="511"/>
      <c r="K38" s="511"/>
      <c r="L38" s="511"/>
      <c r="M38" s="511"/>
      <c r="N38" s="502"/>
      <c r="O38" s="503"/>
      <c r="P38" s="710"/>
      <c r="Q38" s="822"/>
      <c r="R38" s="822"/>
      <c r="S38" s="822"/>
      <c r="T38" s="824"/>
      <c r="U38" s="200"/>
      <c r="V38" s="958"/>
      <c r="W38" s="828"/>
      <c r="X38" s="828"/>
      <c r="Y38" s="828"/>
      <c r="Z38" s="828"/>
      <c r="AA38" s="926"/>
      <c r="AB38" s="823"/>
      <c r="AC38" s="823"/>
      <c r="AD38" s="823"/>
      <c r="AE38" s="823"/>
      <c r="AF38" s="823"/>
      <c r="AG38" s="200"/>
      <c r="AH38" s="200"/>
      <c r="AI38" s="200"/>
      <c r="AJ38" s="200"/>
      <c r="AK38" s="200"/>
      <c r="AL38" s="200"/>
      <c r="AM38" s="200"/>
      <c r="AN38" s="200"/>
      <c r="AO38" s="200"/>
      <c r="AP38" s="200"/>
      <c r="AQ38" s="200"/>
      <c r="AR38" s="200"/>
      <c r="AS38" s="200"/>
      <c r="AT38" s="200"/>
      <c r="AU38" s="200"/>
      <c r="AV38" s="200"/>
      <c r="AW38" s="200"/>
    </row>
    <row r="39" spans="1:49" ht="30" customHeight="1" x14ac:dyDescent="0.25">
      <c r="A39" s="64"/>
      <c r="B39" s="231"/>
      <c r="C39" s="61"/>
      <c r="D39" s="924" t="s">
        <v>276</v>
      </c>
      <c r="E39" s="515"/>
      <c r="F39" s="510"/>
      <c r="G39" s="510"/>
      <c r="H39" s="511"/>
      <c r="I39" s="511"/>
      <c r="J39" s="511"/>
      <c r="K39" s="511"/>
      <c r="L39" s="511"/>
      <c r="M39" s="511"/>
      <c r="N39" s="502"/>
      <c r="O39" s="503"/>
      <c r="P39" s="710"/>
      <c r="Q39" s="822"/>
      <c r="R39" s="822"/>
      <c r="S39" s="822"/>
      <c r="T39" s="824"/>
      <c r="U39" s="828"/>
      <c r="V39" s="828"/>
      <c r="W39" s="828"/>
      <c r="X39" s="828"/>
      <c r="Y39" s="828"/>
      <c r="Z39" s="828"/>
      <c r="AA39" s="926"/>
      <c r="AB39" s="823"/>
      <c r="AC39" s="823"/>
      <c r="AD39" s="823"/>
      <c r="AE39" s="823"/>
      <c r="AF39" s="823"/>
      <c r="AG39" s="200"/>
      <c r="AH39" s="200"/>
      <c r="AI39" s="200"/>
      <c r="AJ39" s="200"/>
      <c r="AK39" s="200"/>
      <c r="AL39" s="200"/>
      <c r="AM39" s="200"/>
      <c r="AN39" s="200"/>
      <c r="AO39" s="200"/>
      <c r="AP39" s="200"/>
      <c r="AQ39" s="200"/>
      <c r="AR39" s="200"/>
      <c r="AS39" s="200"/>
      <c r="AT39" s="200"/>
      <c r="AU39" s="200"/>
      <c r="AV39" s="200"/>
      <c r="AW39" s="200"/>
    </row>
    <row r="40" spans="1:49" ht="30" customHeight="1" x14ac:dyDescent="0.25">
      <c r="A40" s="64"/>
      <c r="B40" s="231"/>
      <c r="C40" s="61"/>
      <c r="D40" s="924" t="s">
        <v>276</v>
      </c>
      <c r="E40" s="515"/>
      <c r="F40" s="510"/>
      <c r="G40" s="510"/>
      <c r="H40" s="511"/>
      <c r="I40" s="511"/>
      <c r="J40" s="511"/>
      <c r="K40" s="511"/>
      <c r="L40" s="511"/>
      <c r="M40" s="511"/>
      <c r="N40" s="502"/>
      <c r="O40" s="503"/>
      <c r="P40" s="710"/>
      <c r="Q40" s="822"/>
      <c r="R40" s="822"/>
      <c r="S40" s="822"/>
      <c r="T40" s="824"/>
      <c r="U40" s="828"/>
      <c r="V40" s="828"/>
      <c r="W40" s="828"/>
      <c r="X40" s="828"/>
      <c r="Y40" s="828"/>
      <c r="Z40" s="828"/>
      <c r="AA40" s="926"/>
      <c r="AB40" s="823"/>
      <c r="AC40" s="823"/>
      <c r="AD40" s="823"/>
      <c r="AE40" s="823"/>
      <c r="AF40" s="823"/>
      <c r="AG40" s="200"/>
      <c r="AH40" s="200"/>
      <c r="AI40" s="200"/>
      <c r="AJ40" s="200"/>
      <c r="AK40" s="200"/>
      <c r="AL40" s="200"/>
      <c r="AM40" s="200"/>
      <c r="AN40" s="200"/>
      <c r="AO40" s="200"/>
      <c r="AP40" s="200"/>
      <c r="AQ40" s="200"/>
      <c r="AR40" s="200"/>
      <c r="AS40" s="200"/>
      <c r="AT40" s="200"/>
      <c r="AU40" s="200"/>
      <c r="AV40" s="200"/>
      <c r="AW40" s="200"/>
    </row>
    <row r="41" spans="1:49" ht="30" customHeight="1" x14ac:dyDescent="0.25">
      <c r="A41" s="64"/>
      <c r="B41" s="231"/>
      <c r="C41" s="61"/>
      <c r="D41" s="924" t="s">
        <v>276</v>
      </c>
      <c r="E41" s="515"/>
      <c r="F41" s="510"/>
      <c r="G41" s="510"/>
      <c r="H41" s="511"/>
      <c r="I41" s="511"/>
      <c r="J41" s="511"/>
      <c r="K41" s="511"/>
      <c r="L41" s="511"/>
      <c r="M41" s="511"/>
      <c r="N41" s="502"/>
      <c r="O41" s="503"/>
      <c r="P41" s="710"/>
      <c r="Q41" s="822"/>
      <c r="R41" s="822"/>
      <c r="S41" s="822"/>
      <c r="T41" s="824"/>
      <c r="U41" s="828"/>
      <c r="V41" s="828"/>
      <c r="W41" s="828"/>
      <c r="X41" s="828"/>
      <c r="Y41" s="828"/>
      <c r="Z41" s="828"/>
      <c r="AA41" s="926"/>
      <c r="AB41" s="823"/>
      <c r="AC41" s="823"/>
      <c r="AD41" s="823"/>
      <c r="AE41" s="823"/>
      <c r="AF41" s="823"/>
      <c r="AG41" s="200"/>
      <c r="AH41" s="200"/>
      <c r="AI41" s="200"/>
      <c r="AJ41" s="200"/>
      <c r="AK41" s="200"/>
      <c r="AL41" s="200"/>
      <c r="AM41" s="200"/>
      <c r="AN41" s="200"/>
      <c r="AO41" s="200"/>
      <c r="AP41" s="200"/>
      <c r="AQ41" s="200"/>
      <c r="AR41" s="200"/>
      <c r="AS41" s="200"/>
      <c r="AT41" s="200"/>
      <c r="AU41" s="200"/>
      <c r="AV41" s="200"/>
      <c r="AW41" s="200"/>
    </row>
    <row r="42" spans="1:49" ht="30" customHeight="1" thickBot="1" x14ac:dyDescent="0.3">
      <c r="A42" s="64"/>
      <c r="B42" s="231"/>
      <c r="C42" s="61"/>
      <c r="D42" s="925" t="s">
        <v>276</v>
      </c>
      <c r="E42" s="516"/>
      <c r="F42" s="513"/>
      <c r="G42" s="513"/>
      <c r="H42" s="514"/>
      <c r="I42" s="514"/>
      <c r="J42" s="514"/>
      <c r="K42" s="514"/>
      <c r="L42" s="514"/>
      <c r="M42" s="514"/>
      <c r="N42" s="504"/>
      <c r="O42" s="505"/>
      <c r="P42" s="710"/>
      <c r="Q42" s="822"/>
      <c r="R42" s="822"/>
      <c r="S42" s="822"/>
      <c r="T42" s="824"/>
      <c r="U42" s="828"/>
      <c r="V42" s="828"/>
      <c r="W42" s="956" t="s">
        <v>776</v>
      </c>
      <c r="X42" s="956" t="s">
        <v>777</v>
      </c>
      <c r="Y42" s="23"/>
      <c r="Z42" s="828"/>
      <c r="AA42" s="926"/>
      <c r="AB42" s="823"/>
      <c r="AC42" s="823"/>
      <c r="AD42" s="823"/>
      <c r="AE42" s="823"/>
      <c r="AF42" s="823"/>
      <c r="AG42" s="200"/>
      <c r="AH42" s="200"/>
      <c r="AI42" s="200"/>
      <c r="AJ42" s="200"/>
      <c r="AK42" s="200"/>
      <c r="AL42" s="200"/>
      <c r="AM42" s="200"/>
      <c r="AN42" s="200"/>
      <c r="AO42" s="200"/>
      <c r="AP42" s="200"/>
      <c r="AQ42" s="200"/>
      <c r="AR42" s="200"/>
      <c r="AS42" s="200"/>
      <c r="AT42" s="200"/>
      <c r="AU42" s="200"/>
      <c r="AV42" s="200"/>
      <c r="AW42" s="200"/>
    </row>
    <row r="43" spans="1:49" ht="26.1" customHeight="1" x14ac:dyDescent="0.25">
      <c r="A43" s="1057"/>
      <c r="B43" s="227"/>
      <c r="C43" s="61" t="s">
        <v>290</v>
      </c>
      <c r="D43" s="229" t="s">
        <v>278</v>
      </c>
      <c r="E43" s="1079"/>
      <c r="F43" s="1079"/>
      <c r="G43" s="1079"/>
      <c r="H43" s="1085"/>
      <c r="I43" s="1085"/>
      <c r="J43" s="1085"/>
      <c r="K43" s="1085"/>
      <c r="L43" s="1085"/>
      <c r="M43" s="1085"/>
      <c r="N43" s="1085"/>
      <c r="O43" s="1085"/>
      <c r="P43" s="125"/>
      <c r="Q43" s="1102"/>
      <c r="R43" s="927"/>
      <c r="S43" s="1102"/>
      <c r="T43" s="824"/>
      <c r="U43" s="828"/>
      <c r="V43" s="828"/>
      <c r="W43" s="957" t="str" cm="1">
        <f t="array" ref="W43">IF(MAX(V44:V46)=0,"N/A",INDEX(U44:U46,W44,1))</f>
        <v>N/A</v>
      </c>
      <c r="X43" s="956"/>
      <c r="Y43" s="957" t="str" cm="1">
        <f t="array" ref="Y43">IF(MAX(X44:X46)=0,"N/A",INDEX(U44:U46,Y44,1))</f>
        <v>N/A</v>
      </c>
      <c r="Z43" s="828"/>
      <c r="AA43" s="926"/>
      <c r="AB43" s="823"/>
      <c r="AC43" s="823"/>
      <c r="AD43" s="823"/>
      <c r="AE43" s="823"/>
      <c r="AF43" s="823"/>
      <c r="AG43" s="200"/>
      <c r="AH43" s="200"/>
      <c r="AI43" s="200"/>
      <c r="AJ43" s="200"/>
      <c r="AK43" s="200"/>
      <c r="AL43" s="200"/>
      <c r="AM43" s="200"/>
      <c r="AN43" s="200"/>
      <c r="AO43" s="200"/>
      <c r="AP43" s="200"/>
      <c r="AQ43" s="200"/>
      <c r="AR43" s="200"/>
      <c r="AS43" s="200"/>
      <c r="AT43" s="200"/>
      <c r="AU43" s="200"/>
      <c r="AV43" s="200"/>
      <c r="AW43" s="200"/>
    </row>
    <row r="44" spans="1:49" ht="33.6" customHeight="1" thickBot="1" x14ac:dyDescent="0.3">
      <c r="A44" s="1057"/>
      <c r="B44" s="227"/>
      <c r="C44" s="225"/>
      <c r="D44" s="517" t="s">
        <v>279</v>
      </c>
      <c r="E44" s="1080"/>
      <c r="F44" s="1080"/>
      <c r="G44" s="1080"/>
      <c r="H44" s="1086"/>
      <c r="I44" s="1086"/>
      <c r="J44" s="1086"/>
      <c r="K44" s="1086"/>
      <c r="L44" s="1086"/>
      <c r="M44" s="1086"/>
      <c r="N44" s="1086"/>
      <c r="O44" s="1086"/>
      <c r="P44" s="125"/>
      <c r="Q44" s="1102"/>
      <c r="R44" s="927"/>
      <c r="S44" s="1102"/>
      <c r="T44" s="824"/>
      <c r="U44" s="958" t="s">
        <v>271</v>
      </c>
      <c r="V44" s="958">
        <f>COUNTIF(H45:O45,U44)</f>
        <v>0</v>
      </c>
      <c r="W44" s="959">
        <f>MATCH(MAX(V44:V46),V44:V46,0)</f>
        <v>1</v>
      </c>
      <c r="X44" s="958">
        <f>COUNTIF(E45:G45,U44)</f>
        <v>0</v>
      </c>
      <c r="Y44" s="959">
        <f>MATCH(MAX(X44:X46),X44:X46,0)</f>
        <v>1</v>
      </c>
      <c r="Z44" s="828"/>
      <c r="AA44" s="926"/>
      <c r="AB44" s="823"/>
      <c r="AC44" s="823"/>
      <c r="AD44" s="823"/>
      <c r="AE44" s="823"/>
      <c r="AF44" s="823"/>
      <c r="AG44" s="200"/>
      <c r="AH44" s="200"/>
      <c r="AI44" s="200"/>
      <c r="AJ44" s="200"/>
      <c r="AK44" s="200"/>
      <c r="AL44" s="200"/>
      <c r="AM44" s="200"/>
      <c r="AN44" s="200"/>
      <c r="AO44" s="200"/>
      <c r="AP44" s="200"/>
      <c r="AQ44" s="200"/>
      <c r="AR44" s="200"/>
      <c r="AS44" s="200"/>
      <c r="AT44" s="200"/>
      <c r="AU44" s="200"/>
      <c r="AV44" s="200"/>
      <c r="AW44" s="200"/>
    </row>
    <row r="45" spans="1:49" ht="35.1" customHeight="1" thickBot="1" x14ac:dyDescent="0.3">
      <c r="A45" s="1057"/>
      <c r="B45" s="227"/>
      <c r="C45" s="156" t="s">
        <v>291</v>
      </c>
      <c r="D45" s="496" t="s">
        <v>292</v>
      </c>
      <c r="E45" s="497" t="str">
        <f t="shared" ref="E45:O45" si="2">IF(E30="N/A","N/A",IF(E30=0,0,IF(E43=0,E30,IF(E43="Alto","Bajo",IF(E30="Alto","Medio","Bajo")))))</f>
        <v>N/A</v>
      </c>
      <c r="F45" s="497" t="str">
        <f t="shared" si="2"/>
        <v>N/A</v>
      </c>
      <c r="G45" s="497" t="e">
        <f t="shared" si="2"/>
        <v>#DIV/0!</v>
      </c>
      <c r="H45" s="497" t="e">
        <f t="shared" si="2"/>
        <v>#DIV/0!</v>
      </c>
      <c r="I45" s="497" t="e">
        <f t="shared" si="2"/>
        <v>#DIV/0!</v>
      </c>
      <c r="J45" s="497" t="e">
        <f t="shared" si="2"/>
        <v>#DIV/0!</v>
      </c>
      <c r="K45" s="497" t="str">
        <f t="shared" si="2"/>
        <v>N/A</v>
      </c>
      <c r="L45" s="497" t="e">
        <f t="shared" si="2"/>
        <v>#DIV/0!</v>
      </c>
      <c r="M45" s="497" t="e">
        <f t="shared" si="2"/>
        <v>#DIV/0!</v>
      </c>
      <c r="N45" s="497" t="e">
        <f t="shared" si="2"/>
        <v>#DIV/0!</v>
      </c>
      <c r="O45" s="497" t="e">
        <f t="shared" si="2"/>
        <v>#DIV/0!</v>
      </c>
      <c r="P45" s="711"/>
      <c r="Q45" s="954">
        <f>IF(Q30="N/A","N/A",IF(Q30=0,0,IF(Q43=0,Q30,IF(Q43="Alto","Bajo",IF(Q30="Alto","Medio","Bajo")))))</f>
        <v>0</v>
      </c>
      <c r="R45" s="954"/>
      <c r="S45" s="954">
        <f>IF(S30="N/A","N/A",IF(S30=0,0,IF(S43=0,S30,IF(S43="Alto","Bajo",IF(S30="Alto","Medio","Bajo")))))</f>
        <v>0</v>
      </c>
      <c r="T45" s="824"/>
      <c r="U45" s="958" t="s">
        <v>285</v>
      </c>
      <c r="V45" s="958">
        <f>COUNTIF(H45:O45,U45)</f>
        <v>0</v>
      </c>
      <c r="W45" s="958"/>
      <c r="X45" s="958">
        <f>COUNTIF(E45:G45,U45)</f>
        <v>0</v>
      </c>
      <c r="Y45" s="958"/>
      <c r="Z45" s="828"/>
      <c r="AA45" s="926"/>
      <c r="AB45" s="823"/>
      <c r="AC45" s="823"/>
      <c r="AD45" s="823"/>
      <c r="AE45" s="823"/>
      <c r="AF45" s="823"/>
      <c r="AG45" s="200"/>
      <c r="AH45" s="200"/>
      <c r="AI45" s="200"/>
      <c r="AJ45" s="200"/>
      <c r="AK45" s="200"/>
      <c r="AL45" s="200"/>
      <c r="AM45" s="200"/>
      <c r="AN45" s="200"/>
      <c r="AO45" s="200"/>
      <c r="AP45" s="200"/>
      <c r="AQ45" s="200"/>
      <c r="AR45" s="200"/>
      <c r="AS45" s="200"/>
      <c r="AT45" s="200"/>
      <c r="AU45" s="200"/>
      <c r="AV45" s="200"/>
      <c r="AW45" s="200"/>
    </row>
    <row r="46" spans="1:49" ht="19.5" customHeight="1" thickTop="1" x14ac:dyDescent="0.25">
      <c r="A46" s="1057"/>
      <c r="B46" s="227"/>
      <c r="C46" s="225"/>
      <c r="E46" s="232"/>
      <c r="F46" s="232"/>
      <c r="G46" s="232"/>
      <c r="H46" s="232"/>
      <c r="I46" s="232"/>
      <c r="J46" s="232"/>
      <c r="K46" s="232"/>
      <c r="L46" s="232"/>
      <c r="M46" s="232"/>
      <c r="N46" s="232"/>
      <c r="O46" s="232"/>
      <c r="P46" s="232"/>
      <c r="Q46" s="824"/>
      <c r="R46" s="824"/>
      <c r="S46" s="824"/>
      <c r="T46" s="824"/>
      <c r="U46" s="958" t="s">
        <v>287</v>
      </c>
      <c r="V46" s="958">
        <f>COUNTIF(H45:O45,U46)</f>
        <v>0</v>
      </c>
      <c r="W46" s="828"/>
      <c r="X46" s="958">
        <f>COUNTIF(E45:G45,U46)</f>
        <v>0</v>
      </c>
      <c r="Y46" s="828"/>
      <c r="Z46" s="828"/>
      <c r="AA46" s="926"/>
      <c r="AB46" s="823"/>
      <c r="AC46" s="823"/>
      <c r="AD46" s="823"/>
      <c r="AE46" s="823"/>
      <c r="AF46" s="823"/>
      <c r="AG46" s="200"/>
      <c r="AH46" s="200"/>
      <c r="AI46" s="200"/>
      <c r="AJ46" s="200"/>
      <c r="AK46" s="200"/>
      <c r="AL46" s="200"/>
      <c r="AM46" s="200"/>
      <c r="AN46" s="200"/>
      <c r="AO46" s="200"/>
      <c r="AP46" s="200"/>
      <c r="AQ46" s="200"/>
      <c r="AR46" s="200"/>
      <c r="AS46" s="200"/>
      <c r="AT46" s="200"/>
      <c r="AU46" s="200"/>
      <c r="AV46" s="200"/>
      <c r="AW46" s="200"/>
    </row>
    <row r="47" spans="1:49" ht="19.5" customHeight="1" x14ac:dyDescent="0.25">
      <c r="A47" s="1057"/>
      <c r="B47" s="227"/>
      <c r="C47" s="225"/>
      <c r="E47" s="232"/>
      <c r="F47" s="232"/>
      <c r="G47" s="232"/>
      <c r="H47" s="232"/>
      <c r="I47" s="232"/>
      <c r="J47" s="232"/>
      <c r="K47" s="232"/>
      <c r="L47" s="232"/>
      <c r="M47" s="232"/>
      <c r="N47" s="232"/>
      <c r="O47" s="232"/>
      <c r="P47" s="232"/>
      <c r="Q47" s="824"/>
      <c r="R47" s="824"/>
      <c r="S47" s="824"/>
      <c r="T47" s="824"/>
      <c r="U47" s="828"/>
      <c r="V47" s="828"/>
      <c r="W47" s="828"/>
      <c r="X47" s="828"/>
      <c r="Y47" s="828"/>
      <c r="Z47" s="828"/>
      <c r="AA47" s="926"/>
      <c r="AB47" s="823"/>
      <c r="AC47" s="823"/>
      <c r="AD47" s="823"/>
      <c r="AE47" s="823"/>
      <c r="AF47" s="823"/>
      <c r="AG47" s="200"/>
      <c r="AH47" s="200"/>
      <c r="AI47" s="200"/>
      <c r="AJ47" s="200"/>
      <c r="AK47" s="200"/>
      <c r="AL47" s="200"/>
      <c r="AM47" s="200"/>
      <c r="AN47" s="200"/>
      <c r="AO47" s="200"/>
      <c r="AP47" s="200"/>
      <c r="AQ47" s="200"/>
      <c r="AR47" s="200"/>
      <c r="AS47" s="200"/>
      <c r="AT47" s="200"/>
      <c r="AU47" s="200"/>
      <c r="AV47" s="200"/>
      <c r="AW47" s="200"/>
    </row>
    <row r="48" spans="1:49" ht="36" customHeight="1" x14ac:dyDescent="0.25">
      <c r="A48" s="1057"/>
      <c r="B48" s="227"/>
      <c r="C48" s="225"/>
      <c r="D48" s="347" t="s">
        <v>293</v>
      </c>
      <c r="E48" s="1083" t="s">
        <v>264</v>
      </c>
      <c r="F48" s="1083"/>
      <c r="G48" s="1083"/>
      <c r="H48" s="1084" t="s">
        <v>265</v>
      </c>
      <c r="I48" s="1084"/>
      <c r="J48" s="1084"/>
      <c r="K48" s="1084"/>
      <c r="L48" s="1084"/>
      <c r="M48" s="1084"/>
      <c r="N48" s="1084"/>
      <c r="O48" s="1084"/>
      <c r="P48" s="735"/>
      <c r="S48" s="868"/>
      <c r="T48" s="868"/>
      <c r="U48" s="23"/>
      <c r="V48" s="23"/>
      <c r="W48" s="200"/>
      <c r="X48" s="200"/>
      <c r="Y48" s="200"/>
      <c r="Z48" s="200"/>
      <c r="AA48" s="823"/>
      <c r="AB48" s="823"/>
      <c r="AC48" s="823"/>
      <c r="AD48" s="823"/>
      <c r="AE48" s="823"/>
      <c r="AF48" s="823"/>
      <c r="AG48" s="200"/>
      <c r="AH48" s="200"/>
      <c r="AI48" s="200"/>
      <c r="AJ48" s="200"/>
      <c r="AK48" s="200"/>
      <c r="AL48" s="200"/>
      <c r="AM48" s="200"/>
      <c r="AN48" s="200"/>
      <c r="AO48" s="200"/>
      <c r="AP48" s="200"/>
      <c r="AQ48" s="200"/>
      <c r="AR48" s="200"/>
      <c r="AS48" s="200"/>
      <c r="AT48" s="200"/>
      <c r="AU48" s="200"/>
      <c r="AV48" s="200"/>
      <c r="AW48" s="200"/>
    </row>
    <row r="49" spans="1:49" ht="7.5" customHeight="1" thickBot="1" x14ac:dyDescent="0.3">
      <c r="A49" s="1057"/>
      <c r="B49" s="227"/>
      <c r="C49" s="225"/>
      <c r="D49" s="51"/>
      <c r="E49" s="232"/>
      <c r="F49" s="232"/>
      <c r="G49" s="232"/>
      <c r="H49" s="232"/>
      <c r="I49" s="232"/>
      <c r="J49" s="232"/>
      <c r="K49" s="232"/>
      <c r="L49" s="232"/>
      <c r="M49" s="232"/>
      <c r="N49" s="232"/>
      <c r="O49" s="232"/>
      <c r="P49" s="233"/>
      <c r="T49" s="874"/>
      <c r="U49" s="200"/>
      <c r="V49" s="823"/>
      <c r="W49" s="823"/>
      <c r="X49" s="823"/>
      <c r="Y49" s="823"/>
      <c r="Z49" s="823"/>
      <c r="AA49" s="823"/>
      <c r="AB49" s="823"/>
      <c r="AC49" s="823"/>
      <c r="AD49" s="823"/>
      <c r="AE49" s="823"/>
      <c r="AF49" s="823"/>
      <c r="AG49" s="200"/>
      <c r="AH49" s="200"/>
      <c r="AI49" s="200"/>
      <c r="AJ49" s="200"/>
      <c r="AK49" s="200"/>
      <c r="AL49" s="200"/>
      <c r="AM49" s="200"/>
      <c r="AN49" s="200"/>
      <c r="AO49" s="200"/>
      <c r="AP49" s="200"/>
      <c r="AQ49" s="200"/>
      <c r="AR49" s="200"/>
      <c r="AS49" s="200"/>
      <c r="AT49" s="200"/>
      <c r="AU49" s="200"/>
      <c r="AV49" s="200"/>
      <c r="AW49" s="200"/>
    </row>
    <row r="50" spans="1:49" ht="104.1" customHeight="1" x14ac:dyDescent="0.25">
      <c r="A50" s="1057"/>
      <c r="B50" s="227"/>
      <c r="C50" s="89"/>
      <c r="D50" s="714" t="s">
        <v>294</v>
      </c>
      <c r="E50" s="715" t="str">
        <f>E8</f>
        <v>Red eléctrica</v>
      </c>
      <c r="F50" s="715" t="str">
        <f t="shared" ref="F50:O50" si="3">F8</f>
        <v>Conexiones de transporte</v>
      </c>
      <c r="G50" s="715" t="str">
        <f t="shared" si="3"/>
        <v>Redes de agua/aguas residuales</v>
      </c>
      <c r="H50" s="715" t="str">
        <f>H8</f>
        <v>Plazas y espacios abiertos: espacios abiertos públicamente accesibles, usualmente pavimentados con poca o nada de vegetación. Pueden combinarse con parques y jardines.</v>
      </c>
      <c r="I50" s="715" t="str">
        <f t="shared" si="3"/>
        <v>Parques y jardines: espacios verdes públicos destinados a fines recreativos o de conservación (como deportes, pícnic, etc.).  Pueden combinarse con plazas y otros espacios abiertos.</v>
      </c>
      <c r="J50" s="715" t="str">
        <f t="shared" si="3"/>
        <v>Edificios e infraestructuras auxiliares:  casetas técnicas, almacenes, aparcamientos, aparcabicicletas, quioscos, pequeños polideportivos cubiertos, pasarelas, etc.</v>
      </c>
      <c r="K50" s="715" t="str">
        <f t="shared" si="3"/>
        <v>Equipos: componentes de iluminación, vallas, aparatos de aire acondicionado de las instalaciones interiores, equipos electromecánicos para piscinas, etc.</v>
      </c>
      <c r="L50" s="715" t="str">
        <f t="shared" si="3"/>
        <v>Mobiliario urbano: mesas y bancos fijos, fuentes, jardineras, señales y paneles informativos, paradas de autobús dentro de los límites del proyecto, plataformas de observación, etc.</v>
      </c>
      <c r="M50" s="715" t="str">
        <f t="shared" si="3"/>
        <v>Espacios verdes en vías peatonales/ciclables, aceras, calles peatonales y bordes de las carreteras.</v>
      </c>
      <c r="N50" s="715" t="str">
        <f t="shared" si="3"/>
        <v>Parques infantiles e instalaciones deportivas al aire libre (incluidos equipos fitness, campos fútbol y baloncesto, pistas de voleibol, canchas de tenis y pádel, piscinas, etc.).</v>
      </c>
      <c r="O50" s="715" t="str">
        <f t="shared" si="3"/>
        <v>Infraestructuras azules/verdes (incluidos estanques artificiales, aliviaderos biológicos y otras soluciones basadas en la naturaleza).</v>
      </c>
      <c r="P50" s="627"/>
      <c r="Q50" s="234" t="s">
        <v>295</v>
      </c>
      <c r="R50" s="749"/>
      <c r="S50" s="1089" t="s">
        <v>296</v>
      </c>
      <c r="T50" s="1089"/>
      <c r="U50" s="200"/>
      <c r="V50" s="823"/>
      <c r="W50" s="823"/>
      <c r="X50" s="823"/>
      <c r="Y50" s="823"/>
      <c r="Z50" s="823"/>
      <c r="AA50" s="823"/>
      <c r="AB50" s="823"/>
      <c r="AC50" s="823"/>
      <c r="AD50" s="823"/>
      <c r="AE50" s="823"/>
      <c r="AF50" s="823"/>
      <c r="AG50" s="200"/>
      <c r="AH50" s="200"/>
      <c r="AI50" s="200"/>
      <c r="AJ50" s="200"/>
      <c r="AK50" s="200"/>
      <c r="AL50" s="200"/>
      <c r="AM50" s="200"/>
      <c r="AN50" s="200"/>
      <c r="AO50" s="200"/>
      <c r="AP50" s="200"/>
      <c r="AQ50" s="200"/>
      <c r="AR50" s="200"/>
      <c r="AS50" s="200"/>
      <c r="AT50" s="200"/>
      <c r="AU50" s="200"/>
      <c r="AV50" s="200"/>
      <c r="AW50" s="200"/>
    </row>
    <row r="51" spans="1:49" ht="21.6" customHeight="1" thickBot="1" x14ac:dyDescent="0.3">
      <c r="A51" s="1057"/>
      <c r="B51" s="227"/>
      <c r="C51" s="89"/>
      <c r="D51" s="716" t="s">
        <v>297</v>
      </c>
      <c r="E51" s="717"/>
      <c r="F51" s="717"/>
      <c r="G51" s="717"/>
      <c r="H51" s="717"/>
      <c r="I51" s="717"/>
      <c r="J51" s="717"/>
      <c r="K51" s="717"/>
      <c r="L51" s="717"/>
      <c r="M51" s="717"/>
      <c r="N51" s="717"/>
      <c r="O51" s="717"/>
      <c r="P51" s="732"/>
      <c r="Q51" s="235" t="s">
        <v>298</v>
      </c>
      <c r="R51" s="729"/>
      <c r="S51" s="1090" t="s">
        <v>299</v>
      </c>
      <c r="T51" s="1091"/>
      <c r="U51" s="200"/>
      <c r="V51" s="823"/>
      <c r="W51" s="823"/>
      <c r="X51" s="823"/>
      <c r="Y51" s="823"/>
      <c r="Z51" s="823"/>
      <c r="AA51" s="823"/>
      <c r="AB51" s="823"/>
      <c r="AC51" s="823"/>
      <c r="AD51" s="823"/>
      <c r="AE51" s="823"/>
      <c r="AF51" s="823"/>
      <c r="AG51" s="200"/>
      <c r="AH51" s="200"/>
      <c r="AI51" s="200"/>
      <c r="AJ51" s="200"/>
      <c r="AK51" s="200"/>
      <c r="AL51" s="200"/>
      <c r="AM51" s="200"/>
      <c r="AN51" s="200"/>
      <c r="AO51" s="200"/>
      <c r="AP51" s="200"/>
      <c r="AQ51" s="200"/>
      <c r="AR51" s="200"/>
      <c r="AS51" s="200"/>
      <c r="AT51" s="200"/>
      <c r="AU51" s="200"/>
      <c r="AV51" s="200"/>
      <c r="AW51" s="200"/>
    </row>
    <row r="52" spans="1:49" ht="44.45" customHeight="1" x14ac:dyDescent="0.25">
      <c r="A52" s="1057"/>
      <c r="B52" s="227"/>
      <c r="D52" s="718" t="s">
        <v>300</v>
      </c>
      <c r="E52" s="737"/>
      <c r="F52" s="737"/>
      <c r="G52" s="737"/>
      <c r="H52" s="737" t="s">
        <v>271</v>
      </c>
      <c r="I52" s="737" t="s">
        <v>271</v>
      </c>
      <c r="J52" s="737" t="s">
        <v>271</v>
      </c>
      <c r="K52" s="737"/>
      <c r="L52" s="737"/>
      <c r="M52" s="737"/>
      <c r="N52" s="737" t="s">
        <v>271</v>
      </c>
      <c r="O52" s="737" t="s">
        <v>271</v>
      </c>
      <c r="P52" s="736"/>
      <c r="Q52" s="884" t="s">
        <v>301</v>
      </c>
      <c r="R52" s="875"/>
      <c r="S52" s="1094"/>
      <c r="T52" s="1094"/>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row>
    <row r="53" spans="1:49" ht="40.5" customHeight="1" x14ac:dyDescent="0.25">
      <c r="A53" s="1057"/>
      <c r="B53" s="227"/>
      <c r="D53" s="719" t="s">
        <v>302</v>
      </c>
      <c r="E53" s="738"/>
      <c r="F53" s="738"/>
      <c r="G53" s="738"/>
      <c r="H53" s="738" t="s">
        <v>271</v>
      </c>
      <c r="I53" s="738"/>
      <c r="J53" s="738" t="s">
        <v>271</v>
      </c>
      <c r="K53" s="738"/>
      <c r="L53" s="738"/>
      <c r="M53" s="738"/>
      <c r="N53" s="738"/>
      <c r="O53" s="738"/>
      <c r="P53" s="736"/>
      <c r="Q53" s="884" t="s">
        <v>303</v>
      </c>
      <c r="R53" s="875"/>
      <c r="S53" s="1093"/>
      <c r="T53" s="1093"/>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row>
    <row r="54" spans="1:49" ht="45" customHeight="1" x14ac:dyDescent="0.25">
      <c r="A54" s="1057"/>
      <c r="B54" s="227"/>
      <c r="D54" s="719" t="s">
        <v>304</v>
      </c>
      <c r="E54" s="738"/>
      <c r="F54" s="738"/>
      <c r="G54" s="738"/>
      <c r="H54" s="738" t="s">
        <v>271</v>
      </c>
      <c r="I54" s="738" t="s">
        <v>271</v>
      </c>
      <c r="J54" s="738"/>
      <c r="K54" s="738"/>
      <c r="L54" s="738"/>
      <c r="M54" s="738"/>
      <c r="N54" s="738" t="s">
        <v>271</v>
      </c>
      <c r="O54" s="738" t="s">
        <v>271</v>
      </c>
      <c r="P54" s="736"/>
      <c r="Q54" s="884" t="s">
        <v>303</v>
      </c>
      <c r="R54" s="875"/>
      <c r="S54" s="1093"/>
      <c r="T54" s="1093"/>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row>
    <row r="55" spans="1:49" ht="51" x14ac:dyDescent="0.25">
      <c r="A55" s="1057"/>
      <c r="B55" s="227"/>
      <c r="D55" s="719" t="s">
        <v>305</v>
      </c>
      <c r="E55" s="738"/>
      <c r="F55" s="738"/>
      <c r="G55" s="738"/>
      <c r="H55" s="738" t="s">
        <v>271</v>
      </c>
      <c r="I55" s="738" t="s">
        <v>271</v>
      </c>
      <c r="J55" s="738"/>
      <c r="K55" s="738"/>
      <c r="L55" s="738"/>
      <c r="M55" s="738"/>
      <c r="N55" s="738" t="s">
        <v>271</v>
      </c>
      <c r="O55" s="738"/>
      <c r="P55" s="736"/>
      <c r="Q55" s="884" t="s">
        <v>303</v>
      </c>
      <c r="R55" s="875"/>
      <c r="S55" s="1093"/>
      <c r="T55" s="1093"/>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row>
    <row r="56" spans="1:49" ht="42.6" customHeight="1" x14ac:dyDescent="0.25">
      <c r="A56" s="64"/>
      <c r="B56" s="227"/>
      <c r="D56" s="719" t="s">
        <v>306</v>
      </c>
      <c r="E56" s="738"/>
      <c r="F56" s="738"/>
      <c r="G56" s="738"/>
      <c r="H56" s="738"/>
      <c r="I56" s="738"/>
      <c r="J56" s="738"/>
      <c r="K56" s="738"/>
      <c r="L56" s="738"/>
      <c r="M56" s="738" t="s">
        <v>287</v>
      </c>
      <c r="N56" s="738"/>
      <c r="O56" s="738" t="s">
        <v>271</v>
      </c>
      <c r="P56" s="736"/>
      <c r="Q56" s="884" t="s">
        <v>301</v>
      </c>
      <c r="R56" s="875"/>
      <c r="S56" s="1093"/>
      <c r="T56" s="1093"/>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row>
    <row r="57" spans="1:49" ht="43.5" customHeight="1" x14ac:dyDescent="0.25">
      <c r="A57" s="64"/>
      <c r="B57" s="227"/>
      <c r="D57" s="720" t="s">
        <v>307</v>
      </c>
      <c r="E57" s="738"/>
      <c r="F57" s="738"/>
      <c r="G57" s="738"/>
      <c r="H57" s="738"/>
      <c r="I57" s="738"/>
      <c r="J57" s="738"/>
      <c r="K57" s="738"/>
      <c r="L57" s="738"/>
      <c r="M57" s="738"/>
      <c r="N57" s="738"/>
      <c r="O57" s="738" t="s">
        <v>287</v>
      </c>
      <c r="P57" s="736"/>
      <c r="Q57" s="884" t="s">
        <v>301</v>
      </c>
      <c r="R57" s="875"/>
      <c r="S57" s="1093"/>
      <c r="T57" s="1093"/>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row>
    <row r="58" spans="1:49" ht="36.950000000000003" customHeight="1" x14ac:dyDescent="0.25">
      <c r="A58" s="174"/>
      <c r="B58" s="227"/>
      <c r="D58" s="719" t="s">
        <v>308</v>
      </c>
      <c r="E58" s="738"/>
      <c r="F58" s="738"/>
      <c r="G58" s="738"/>
      <c r="H58" s="738" t="s">
        <v>287</v>
      </c>
      <c r="I58" s="738"/>
      <c r="J58" s="738"/>
      <c r="K58" s="738"/>
      <c r="L58" s="738"/>
      <c r="M58" s="738"/>
      <c r="N58" s="738" t="s">
        <v>287</v>
      </c>
      <c r="O58" s="738"/>
      <c r="P58" s="736"/>
      <c r="Q58" s="884" t="s">
        <v>301</v>
      </c>
      <c r="R58" s="875"/>
      <c r="S58" s="1093"/>
      <c r="T58" s="1093"/>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row>
    <row r="59" spans="1:49" ht="44.1" customHeight="1" x14ac:dyDescent="0.25">
      <c r="A59" s="237"/>
      <c r="B59" s="227"/>
      <c r="D59" s="719" t="s">
        <v>309</v>
      </c>
      <c r="E59" s="738"/>
      <c r="F59" s="738"/>
      <c r="G59" s="738"/>
      <c r="H59" s="738"/>
      <c r="I59" s="738"/>
      <c r="J59" s="738"/>
      <c r="K59" s="738"/>
      <c r="L59" s="738"/>
      <c r="M59" s="738"/>
      <c r="N59" s="738" t="s">
        <v>271</v>
      </c>
      <c r="O59" s="738"/>
      <c r="P59" s="736"/>
      <c r="Q59" s="884" t="s">
        <v>310</v>
      </c>
      <c r="R59" s="875"/>
      <c r="S59" s="1093"/>
      <c r="T59" s="1093"/>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row>
    <row r="60" spans="1:49" ht="51.75" x14ac:dyDescent="0.25">
      <c r="A60" s="237"/>
      <c r="B60" s="227"/>
      <c r="D60" s="906" t="s">
        <v>767</v>
      </c>
      <c r="E60" s="738"/>
      <c r="F60" s="738"/>
      <c r="G60" s="738"/>
      <c r="H60" s="738"/>
      <c r="I60" s="738"/>
      <c r="J60" s="738"/>
      <c r="K60" s="738"/>
      <c r="L60" s="738"/>
      <c r="M60" s="738" t="s">
        <v>287</v>
      </c>
      <c r="N60" s="738" t="s">
        <v>287</v>
      </c>
      <c r="O60" s="738"/>
      <c r="P60" s="736"/>
      <c r="Q60" s="884" t="s">
        <v>301</v>
      </c>
      <c r="R60" s="875"/>
      <c r="S60" s="1093"/>
      <c r="T60" s="1093"/>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row>
    <row r="61" spans="1:49" ht="37.5" customHeight="1" x14ac:dyDescent="0.25">
      <c r="A61" s="237"/>
      <c r="B61" s="227"/>
      <c r="D61" s="719" t="s">
        <v>311</v>
      </c>
      <c r="E61" s="738" t="s">
        <v>271</v>
      </c>
      <c r="F61" s="738"/>
      <c r="G61" s="738"/>
      <c r="H61" s="738"/>
      <c r="I61" s="738"/>
      <c r="J61" s="738" t="s">
        <v>271</v>
      </c>
      <c r="K61" s="738" t="s">
        <v>287</v>
      </c>
      <c r="L61" s="738"/>
      <c r="M61" s="738"/>
      <c r="N61" s="738"/>
      <c r="O61" s="738"/>
      <c r="P61" s="736"/>
      <c r="Q61" s="884" t="s">
        <v>301</v>
      </c>
      <c r="R61" s="875"/>
      <c r="S61" s="876"/>
      <c r="T61" s="876"/>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row>
    <row r="62" spans="1:49" ht="51" x14ac:dyDescent="0.25">
      <c r="A62" s="237"/>
      <c r="B62" s="227"/>
      <c r="D62" s="719" t="s">
        <v>312</v>
      </c>
      <c r="E62" s="738" t="s">
        <v>271</v>
      </c>
      <c r="F62" s="738"/>
      <c r="G62" s="738"/>
      <c r="H62" s="738"/>
      <c r="I62" s="738"/>
      <c r="J62" s="738" t="s">
        <v>271</v>
      </c>
      <c r="K62" s="738" t="s">
        <v>271</v>
      </c>
      <c r="L62" s="738"/>
      <c r="M62" s="738"/>
      <c r="N62" s="738"/>
      <c r="O62" s="738"/>
      <c r="P62" s="736"/>
      <c r="Q62" s="884" t="s">
        <v>303</v>
      </c>
      <c r="R62" s="875"/>
      <c r="S62" s="876"/>
      <c r="T62" s="876"/>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row>
    <row r="63" spans="1:49" ht="45.95" customHeight="1" x14ac:dyDescent="0.25">
      <c r="A63" s="237"/>
      <c r="B63" s="227"/>
      <c r="D63" s="719" t="s">
        <v>313</v>
      </c>
      <c r="E63" s="738"/>
      <c r="F63" s="738"/>
      <c r="G63" s="738"/>
      <c r="H63" s="738" t="s">
        <v>287</v>
      </c>
      <c r="I63" s="738"/>
      <c r="J63" s="738" t="s">
        <v>287</v>
      </c>
      <c r="K63" s="738"/>
      <c r="L63" s="738"/>
      <c r="M63" s="738"/>
      <c r="N63" s="738"/>
      <c r="O63" s="738"/>
      <c r="P63" s="736"/>
      <c r="Q63" s="884" t="s">
        <v>301</v>
      </c>
      <c r="R63" s="875"/>
      <c r="S63" s="876"/>
      <c r="T63" s="876"/>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row>
    <row r="64" spans="1:49" ht="45.95" customHeight="1" x14ac:dyDescent="0.25">
      <c r="A64" s="237"/>
      <c r="B64" s="227"/>
      <c r="D64" s="719" t="s">
        <v>314</v>
      </c>
      <c r="E64" s="738"/>
      <c r="F64" s="738"/>
      <c r="G64" s="738"/>
      <c r="H64" s="738"/>
      <c r="I64" s="738"/>
      <c r="J64" s="738" t="s">
        <v>287</v>
      </c>
      <c r="K64" s="738"/>
      <c r="L64" s="738" t="s">
        <v>287</v>
      </c>
      <c r="M64" s="738"/>
      <c r="N64" s="738"/>
      <c r="O64" s="738"/>
      <c r="P64" s="736"/>
      <c r="Q64" s="884" t="s">
        <v>301</v>
      </c>
      <c r="R64" s="875"/>
      <c r="S64" s="876"/>
      <c r="T64" s="876"/>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row>
    <row r="65" spans="1:49" ht="45.95" customHeight="1" thickBot="1" x14ac:dyDescent="0.3">
      <c r="A65" s="237"/>
      <c r="B65" s="227"/>
      <c r="D65" s="721" t="s">
        <v>315</v>
      </c>
      <c r="E65" s="739"/>
      <c r="F65" s="739"/>
      <c r="G65" s="739" t="s">
        <v>271</v>
      </c>
      <c r="H65" s="739"/>
      <c r="I65" s="739"/>
      <c r="J65" s="739" t="s">
        <v>271</v>
      </c>
      <c r="K65" s="739"/>
      <c r="L65" s="740"/>
      <c r="M65" s="740"/>
      <c r="N65" s="740"/>
      <c r="O65" s="739"/>
      <c r="P65" s="736"/>
      <c r="Q65" s="885" t="s">
        <v>301</v>
      </c>
      <c r="R65" s="875"/>
      <c r="S65" s="877"/>
      <c r="T65" s="877"/>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row>
    <row r="66" spans="1:49" ht="33.950000000000003" customHeight="1" thickBot="1" x14ac:dyDescent="0.3">
      <c r="A66" s="237"/>
      <c r="B66" s="227"/>
      <c r="D66" s="1081" t="s">
        <v>316</v>
      </c>
      <c r="E66" s="1081"/>
      <c r="F66" s="1081"/>
      <c r="G66" s="1081"/>
      <c r="H66" s="1081"/>
      <c r="I66" s="1081"/>
      <c r="J66" s="1081"/>
      <c r="K66" s="1081"/>
      <c r="L66" s="1081"/>
      <c r="M66" s="1081"/>
      <c r="N66" s="1081"/>
      <c r="O66" s="1081"/>
      <c r="P66" s="733"/>
      <c r="Q66" s="886"/>
      <c r="R66" s="875"/>
      <c r="S66" s="878"/>
      <c r="T66" s="878"/>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row>
    <row r="67" spans="1:49" ht="45" customHeight="1" x14ac:dyDescent="0.25">
      <c r="A67" s="237"/>
      <c r="B67" s="227"/>
      <c r="D67" s="722" t="s">
        <v>317</v>
      </c>
      <c r="E67" s="737"/>
      <c r="F67" s="737"/>
      <c r="G67" s="737"/>
      <c r="H67" s="737" t="s">
        <v>271</v>
      </c>
      <c r="I67" s="737" t="s">
        <v>271</v>
      </c>
      <c r="J67" s="737"/>
      <c r="K67" s="737"/>
      <c r="L67" s="737"/>
      <c r="M67" s="737"/>
      <c r="N67" s="737"/>
      <c r="O67" s="737"/>
      <c r="P67" s="736"/>
      <c r="Q67" s="754" t="s">
        <v>310</v>
      </c>
      <c r="R67" s="875"/>
      <c r="S67" s="1094"/>
      <c r="T67" s="1094"/>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row>
    <row r="68" spans="1:49" ht="30" customHeight="1" x14ac:dyDescent="0.25">
      <c r="A68" s="237"/>
      <c r="B68" s="227"/>
      <c r="D68" s="723" t="s">
        <v>318</v>
      </c>
      <c r="E68" s="738"/>
      <c r="F68" s="738"/>
      <c r="G68" s="738"/>
      <c r="H68" s="738"/>
      <c r="I68" s="738"/>
      <c r="J68" s="738" t="s">
        <v>271</v>
      </c>
      <c r="K68" s="738"/>
      <c r="L68" s="738" t="s">
        <v>271</v>
      </c>
      <c r="M68" s="738"/>
      <c r="N68" s="738" t="s">
        <v>271</v>
      </c>
      <c r="O68" s="738" t="s">
        <v>271</v>
      </c>
      <c r="P68" s="736"/>
      <c r="Q68" s="752" t="s">
        <v>303</v>
      </c>
      <c r="R68" s="875"/>
      <c r="S68" s="1093"/>
      <c r="T68" s="1093"/>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row>
    <row r="69" spans="1:49" ht="47.45" customHeight="1" x14ac:dyDescent="0.25">
      <c r="A69" s="237"/>
      <c r="B69" s="227"/>
      <c r="C69" s="89"/>
      <c r="D69" s="724" t="s">
        <v>319</v>
      </c>
      <c r="E69" s="738"/>
      <c r="F69" s="738"/>
      <c r="G69" s="738"/>
      <c r="H69" s="738"/>
      <c r="I69" s="738"/>
      <c r="J69" s="738"/>
      <c r="K69" s="738"/>
      <c r="L69" s="738"/>
      <c r="M69" s="738"/>
      <c r="N69" s="738"/>
      <c r="O69" s="738" t="s">
        <v>271</v>
      </c>
      <c r="P69" s="736"/>
      <c r="Q69" s="752" t="s">
        <v>303</v>
      </c>
      <c r="R69" s="875"/>
      <c r="S69" s="1093"/>
      <c r="T69" s="1093"/>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row>
    <row r="70" spans="1:49" ht="44.1" customHeight="1" x14ac:dyDescent="0.25">
      <c r="A70" s="237"/>
      <c r="B70" s="227"/>
      <c r="C70" s="89"/>
      <c r="D70" s="724" t="s">
        <v>320</v>
      </c>
      <c r="E70" s="738"/>
      <c r="F70" s="738"/>
      <c r="G70" s="738"/>
      <c r="H70" s="738" t="s">
        <v>287</v>
      </c>
      <c r="I70" s="738" t="s">
        <v>287</v>
      </c>
      <c r="J70" s="738" t="s">
        <v>287</v>
      </c>
      <c r="K70" s="738"/>
      <c r="L70" s="738" t="s">
        <v>287</v>
      </c>
      <c r="M70" s="738" t="s">
        <v>287</v>
      </c>
      <c r="N70" s="738" t="s">
        <v>287</v>
      </c>
      <c r="O70" s="738"/>
      <c r="P70" s="736"/>
      <c r="Q70" s="752" t="s">
        <v>301</v>
      </c>
      <c r="R70" s="875"/>
      <c r="S70" s="1093"/>
      <c r="T70" s="1093"/>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row>
    <row r="71" spans="1:49" ht="45" customHeight="1" x14ac:dyDescent="0.25">
      <c r="A71" s="105"/>
      <c r="B71" s="227"/>
      <c r="C71" s="89"/>
      <c r="D71" s="724" t="s">
        <v>321</v>
      </c>
      <c r="E71" s="738"/>
      <c r="F71" s="738"/>
      <c r="G71" s="738"/>
      <c r="H71" s="738"/>
      <c r="I71" s="738" t="s">
        <v>271</v>
      </c>
      <c r="J71" s="738"/>
      <c r="K71" s="738"/>
      <c r="L71" s="738"/>
      <c r="M71" s="738"/>
      <c r="N71" s="738"/>
      <c r="O71" s="738" t="s">
        <v>271</v>
      </c>
      <c r="P71" s="736"/>
      <c r="Q71" s="752" t="s">
        <v>301</v>
      </c>
      <c r="R71" s="875"/>
      <c r="S71" s="1093"/>
      <c r="T71" s="1093"/>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row>
    <row r="72" spans="1:49" ht="52.5" customHeight="1" thickBot="1" x14ac:dyDescent="0.3">
      <c r="A72" s="105"/>
      <c r="B72" s="227"/>
      <c r="C72" s="89"/>
      <c r="D72" s="725" t="s">
        <v>322</v>
      </c>
      <c r="E72" s="739"/>
      <c r="F72" s="739"/>
      <c r="G72" s="739"/>
      <c r="H72" s="739" t="s">
        <v>287</v>
      </c>
      <c r="I72" s="739"/>
      <c r="J72" s="739" t="s">
        <v>287</v>
      </c>
      <c r="K72" s="739"/>
      <c r="L72" s="739"/>
      <c r="M72" s="739"/>
      <c r="N72" s="739" t="s">
        <v>287</v>
      </c>
      <c r="O72" s="739"/>
      <c r="P72" s="736"/>
      <c r="Q72" s="887" t="s">
        <v>303</v>
      </c>
      <c r="R72" s="875"/>
      <c r="S72" s="1096"/>
      <c r="T72" s="1096"/>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row>
    <row r="73" spans="1:49" ht="38.450000000000003" customHeight="1" thickBot="1" x14ac:dyDescent="0.3">
      <c r="A73" s="105"/>
      <c r="B73" s="227"/>
      <c r="C73" s="89"/>
      <c r="D73" s="1082" t="s">
        <v>323</v>
      </c>
      <c r="E73" s="1082"/>
      <c r="F73" s="1082"/>
      <c r="G73" s="1082"/>
      <c r="H73" s="1082"/>
      <c r="I73" s="1082"/>
      <c r="J73" s="1082"/>
      <c r="K73" s="1082"/>
      <c r="L73" s="1082"/>
      <c r="M73" s="1082"/>
      <c r="N73" s="1082"/>
      <c r="O73" s="1082"/>
      <c r="P73" s="400"/>
      <c r="Q73" s="888"/>
      <c r="R73" s="879"/>
      <c r="S73" s="1097"/>
      <c r="T73" s="1097"/>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row>
    <row r="74" spans="1:49" ht="38.1" customHeight="1" x14ac:dyDescent="0.25">
      <c r="A74" s="105"/>
      <c r="B74" s="227"/>
      <c r="C74" s="89"/>
      <c r="D74" s="746" t="s">
        <v>324</v>
      </c>
      <c r="E74" s="747"/>
      <c r="F74" s="743"/>
      <c r="G74" s="743"/>
      <c r="H74" s="743" t="s">
        <v>287</v>
      </c>
      <c r="I74" s="743" t="s">
        <v>287</v>
      </c>
      <c r="J74" s="743"/>
      <c r="K74" s="743"/>
      <c r="L74" s="743"/>
      <c r="M74" s="743" t="s">
        <v>287</v>
      </c>
      <c r="N74" s="743"/>
      <c r="O74" s="743"/>
      <c r="P74" s="736"/>
      <c r="Q74" s="754" t="s">
        <v>301</v>
      </c>
      <c r="R74" s="875"/>
      <c r="S74" s="1094"/>
      <c r="T74" s="1094"/>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row>
    <row r="75" spans="1:49" ht="48" customHeight="1" x14ac:dyDescent="0.25">
      <c r="A75" s="105"/>
      <c r="B75" s="227"/>
      <c r="C75" s="89"/>
      <c r="D75" s="726" t="s">
        <v>325</v>
      </c>
      <c r="E75" s="742"/>
      <c r="F75" s="738"/>
      <c r="G75" s="738"/>
      <c r="H75" s="743" t="s">
        <v>271</v>
      </c>
      <c r="I75" s="743" t="s">
        <v>271</v>
      </c>
      <c r="J75" s="738"/>
      <c r="K75" s="738"/>
      <c r="L75" s="738"/>
      <c r="M75" s="743" t="s">
        <v>271</v>
      </c>
      <c r="N75" s="738"/>
      <c r="O75" s="738"/>
      <c r="P75" s="736"/>
      <c r="Q75" s="752" t="s">
        <v>303</v>
      </c>
      <c r="R75" s="875"/>
      <c r="S75" s="1093"/>
      <c r="T75" s="1093"/>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row>
    <row r="76" spans="1:49" ht="39.950000000000003" customHeight="1" x14ac:dyDescent="0.25">
      <c r="A76" s="105"/>
      <c r="B76" s="227"/>
      <c r="C76" s="89"/>
      <c r="D76" s="727" t="s">
        <v>326</v>
      </c>
      <c r="E76" s="742"/>
      <c r="F76" s="738"/>
      <c r="G76" s="738"/>
      <c r="H76" s="738" t="s">
        <v>287</v>
      </c>
      <c r="I76" s="738" t="s">
        <v>287</v>
      </c>
      <c r="J76" s="738"/>
      <c r="K76" s="738"/>
      <c r="L76" s="738"/>
      <c r="M76" s="738" t="s">
        <v>287</v>
      </c>
      <c r="N76" s="738"/>
      <c r="O76" s="738"/>
      <c r="P76" s="736"/>
      <c r="Q76" s="752" t="s">
        <v>301</v>
      </c>
      <c r="R76" s="875"/>
      <c r="S76" s="1093"/>
      <c r="T76" s="1093"/>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row>
    <row r="77" spans="1:49" ht="44.1" customHeight="1" x14ac:dyDescent="0.25">
      <c r="A77" s="105"/>
      <c r="B77" s="227"/>
      <c r="C77" s="89"/>
      <c r="D77" s="726" t="s">
        <v>327</v>
      </c>
      <c r="E77" s="742"/>
      <c r="F77" s="738"/>
      <c r="G77" s="738" t="s">
        <v>271</v>
      </c>
      <c r="H77" s="743" t="s">
        <v>271</v>
      </c>
      <c r="I77" s="743" t="s">
        <v>271</v>
      </c>
      <c r="J77" s="743" t="s">
        <v>271</v>
      </c>
      <c r="K77" s="738"/>
      <c r="L77" s="738"/>
      <c r="M77" s="738"/>
      <c r="N77" s="743" t="s">
        <v>271</v>
      </c>
      <c r="O77" s="738"/>
      <c r="P77" s="736"/>
      <c r="Q77" s="752" t="s">
        <v>303</v>
      </c>
      <c r="R77" s="875"/>
      <c r="S77" s="1093"/>
      <c r="T77" s="1093"/>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row>
    <row r="78" spans="1:49" ht="41.45" customHeight="1" x14ac:dyDescent="0.25">
      <c r="A78" s="105"/>
      <c r="B78" s="227"/>
      <c r="C78" s="89"/>
      <c r="D78" s="726" t="s">
        <v>328</v>
      </c>
      <c r="E78" s="742"/>
      <c r="F78" s="738"/>
      <c r="G78" s="741"/>
      <c r="H78" s="738" t="s">
        <v>271</v>
      </c>
      <c r="I78" s="738"/>
      <c r="J78" s="743" t="s">
        <v>271</v>
      </c>
      <c r="K78" s="738"/>
      <c r="L78" s="738"/>
      <c r="M78" s="738"/>
      <c r="N78" s="738"/>
      <c r="O78" s="743" t="s">
        <v>271</v>
      </c>
      <c r="P78" s="736"/>
      <c r="Q78" s="752" t="s">
        <v>303</v>
      </c>
      <c r="R78" s="875"/>
      <c r="S78" s="876"/>
      <c r="T78" s="876"/>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row>
    <row r="79" spans="1:49" ht="37.5" customHeight="1" thickBot="1" x14ac:dyDescent="0.3">
      <c r="A79" s="105"/>
      <c r="B79" s="227"/>
      <c r="C79" s="89"/>
      <c r="D79" s="728" t="s">
        <v>329</v>
      </c>
      <c r="E79" s="744"/>
      <c r="F79" s="745"/>
      <c r="G79" s="745"/>
      <c r="H79" s="745" t="s">
        <v>287</v>
      </c>
      <c r="I79" s="745"/>
      <c r="J79" s="745"/>
      <c r="K79" s="745"/>
      <c r="L79" s="745" t="s">
        <v>287</v>
      </c>
      <c r="M79" s="745" t="s">
        <v>287</v>
      </c>
      <c r="N79" s="745" t="s">
        <v>287</v>
      </c>
      <c r="O79" s="745"/>
      <c r="P79" s="736"/>
      <c r="Q79" s="752" t="s">
        <v>301</v>
      </c>
      <c r="R79" s="875"/>
      <c r="S79" s="877"/>
      <c r="T79" s="877"/>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row>
    <row r="80" spans="1:49" ht="18.600000000000001" customHeight="1" thickTop="1" x14ac:dyDescent="0.25">
      <c r="A80" s="105"/>
      <c r="B80" s="227"/>
      <c r="C80" s="89"/>
      <c r="D80" s="396"/>
      <c r="E80" s="397"/>
      <c r="F80" s="397"/>
      <c r="G80" s="398"/>
      <c r="H80" s="398"/>
      <c r="I80" s="398"/>
      <c r="J80" s="398"/>
      <c r="K80" s="398"/>
      <c r="L80" s="398"/>
      <c r="M80" s="397"/>
      <c r="N80" s="398"/>
      <c r="O80" s="398"/>
      <c r="P80" s="400"/>
      <c r="Q80" s="879"/>
      <c r="R80" s="879"/>
      <c r="T80" s="874"/>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row>
    <row r="81" spans="1:20" ht="18.600000000000001" customHeight="1" thickBot="1" x14ac:dyDescent="0.3">
      <c r="A81" s="105"/>
      <c r="B81" s="227"/>
      <c r="C81" s="89"/>
      <c r="D81" s="51" t="s">
        <v>330</v>
      </c>
      <c r="E81" s="399"/>
      <c r="F81" s="399"/>
      <c r="G81" s="400"/>
      <c r="H81" s="400"/>
      <c r="I81" s="400"/>
      <c r="J81" s="400"/>
      <c r="K81" s="400"/>
      <c r="L81" s="400"/>
      <c r="M81" s="399"/>
      <c r="N81" s="400"/>
      <c r="O81" s="400"/>
      <c r="P81" s="400"/>
      <c r="Q81" s="879"/>
      <c r="R81" s="879"/>
      <c r="T81" s="874"/>
    </row>
    <row r="82" spans="1:20" ht="38.450000000000003" customHeight="1" x14ac:dyDescent="0.25">
      <c r="A82" s="238"/>
      <c r="B82" s="227"/>
      <c r="C82" s="240"/>
      <c r="D82" s="714" t="s">
        <v>331</v>
      </c>
      <c r="E82" s="1083" t="s">
        <v>264</v>
      </c>
      <c r="F82" s="1083"/>
      <c r="G82" s="1083"/>
      <c r="H82" s="1084" t="s">
        <v>265</v>
      </c>
      <c r="I82" s="1084"/>
      <c r="J82" s="1084"/>
      <c r="K82" s="1084"/>
      <c r="L82" s="1084"/>
      <c r="M82" s="1084"/>
      <c r="N82" s="1084"/>
      <c r="O82" s="1084"/>
      <c r="P82" s="23"/>
      <c r="Q82" s="756" t="s">
        <v>298</v>
      </c>
      <c r="R82" s="864"/>
      <c r="S82" s="1098" t="s">
        <v>299</v>
      </c>
      <c r="T82" s="1098"/>
    </row>
    <row r="83" spans="1:20" ht="32.1" customHeight="1" x14ac:dyDescent="0.25">
      <c r="D83" s="762" t="s">
        <v>332</v>
      </c>
      <c r="E83" s="759"/>
      <c r="F83" s="760"/>
      <c r="G83" s="760"/>
      <c r="H83" s="760"/>
      <c r="I83" s="760"/>
      <c r="J83" s="738" t="s">
        <v>287</v>
      </c>
      <c r="K83" s="738" t="s">
        <v>287</v>
      </c>
      <c r="L83" s="738" t="s">
        <v>287</v>
      </c>
      <c r="M83" s="760"/>
      <c r="N83" s="760"/>
      <c r="O83" s="760"/>
      <c r="P83" s="399"/>
      <c r="Q83" s="757" t="s">
        <v>301</v>
      </c>
      <c r="S83" s="880"/>
      <c r="T83" s="880"/>
    </row>
    <row r="84" spans="1:20" ht="39.6" customHeight="1" x14ac:dyDescent="0.25">
      <c r="D84" s="763" t="s">
        <v>333</v>
      </c>
      <c r="E84" s="761" t="s">
        <v>271</v>
      </c>
      <c r="F84" s="760" t="s">
        <v>271</v>
      </c>
      <c r="G84" s="760"/>
      <c r="H84" s="760"/>
      <c r="I84" s="760"/>
      <c r="J84" s="760"/>
      <c r="K84" s="760"/>
      <c r="L84" s="760"/>
      <c r="M84" s="760"/>
      <c r="N84" s="760"/>
      <c r="O84" s="760"/>
      <c r="P84" s="399"/>
      <c r="Q84" s="757" t="s">
        <v>301</v>
      </c>
      <c r="R84" s="881"/>
      <c r="S84" s="1095"/>
      <c r="T84" s="1095"/>
    </row>
    <row r="85" spans="1:20" ht="37.5" customHeight="1" x14ac:dyDescent="0.25">
      <c r="C85" s="1078"/>
      <c r="D85" s="764" t="s">
        <v>334</v>
      </c>
      <c r="E85" s="759"/>
      <c r="F85" s="760"/>
      <c r="G85" s="760"/>
      <c r="H85" s="760" t="s">
        <v>271</v>
      </c>
      <c r="I85" s="760" t="s">
        <v>271</v>
      </c>
      <c r="J85" s="760" t="s">
        <v>271</v>
      </c>
      <c r="K85" s="760" t="s">
        <v>271</v>
      </c>
      <c r="L85" s="760" t="s">
        <v>271</v>
      </c>
      <c r="M85" s="760" t="s">
        <v>271</v>
      </c>
      <c r="N85" s="760" t="s">
        <v>271</v>
      </c>
      <c r="O85" s="760" t="s">
        <v>271</v>
      </c>
      <c r="P85" s="399"/>
      <c r="Q85" s="757" t="s">
        <v>301</v>
      </c>
      <c r="R85" s="881"/>
      <c r="S85" s="1095"/>
      <c r="T85" s="1095"/>
    </row>
    <row r="86" spans="1:20" ht="39.6" customHeight="1" x14ac:dyDescent="0.25">
      <c r="C86" s="1078"/>
      <c r="D86" s="763" t="s">
        <v>335</v>
      </c>
      <c r="E86" s="759"/>
      <c r="F86" s="760"/>
      <c r="G86" s="760"/>
      <c r="H86" s="760"/>
      <c r="I86" s="760"/>
      <c r="J86" s="760" t="s">
        <v>287</v>
      </c>
      <c r="K86" s="760" t="s">
        <v>287</v>
      </c>
      <c r="L86" s="760"/>
      <c r="M86" s="760"/>
      <c r="N86" s="760" t="s">
        <v>287</v>
      </c>
      <c r="O86" s="760"/>
      <c r="P86" s="399"/>
      <c r="Q86" s="757" t="s">
        <v>301</v>
      </c>
      <c r="R86" s="881"/>
      <c r="S86" s="1095"/>
      <c r="T86" s="1095"/>
    </row>
    <row r="87" spans="1:20" ht="38.450000000000003" customHeight="1" x14ac:dyDescent="0.25">
      <c r="C87" s="1078"/>
      <c r="D87" s="763" t="s">
        <v>336</v>
      </c>
      <c r="E87" s="759"/>
      <c r="F87" s="760"/>
      <c r="G87" s="760"/>
      <c r="H87" s="760" t="s">
        <v>287</v>
      </c>
      <c r="I87" s="760" t="s">
        <v>287</v>
      </c>
      <c r="J87" s="760" t="s">
        <v>287</v>
      </c>
      <c r="K87" s="760"/>
      <c r="L87" s="760"/>
      <c r="M87" s="760"/>
      <c r="N87" s="760" t="s">
        <v>287</v>
      </c>
      <c r="O87" s="760"/>
      <c r="P87" s="399"/>
      <c r="Q87" s="757" t="s">
        <v>301</v>
      </c>
      <c r="R87" s="881"/>
      <c r="S87" s="1095"/>
      <c r="T87" s="1095"/>
    </row>
    <row r="88" spans="1:20" ht="36.950000000000003" customHeight="1" x14ac:dyDescent="0.25">
      <c r="C88" s="1078"/>
      <c r="D88" s="764" t="s">
        <v>337</v>
      </c>
      <c r="E88" s="759"/>
      <c r="F88" s="760"/>
      <c r="G88" s="760"/>
      <c r="H88" s="760" t="s">
        <v>287</v>
      </c>
      <c r="I88" s="760" t="s">
        <v>287</v>
      </c>
      <c r="J88" s="760" t="s">
        <v>287</v>
      </c>
      <c r="K88" s="760" t="s">
        <v>287</v>
      </c>
      <c r="L88" s="760" t="s">
        <v>287</v>
      </c>
      <c r="M88" s="760" t="s">
        <v>287</v>
      </c>
      <c r="N88" s="760" t="s">
        <v>287</v>
      </c>
      <c r="O88" s="760" t="s">
        <v>287</v>
      </c>
      <c r="P88" s="399"/>
      <c r="Q88" s="757" t="s">
        <v>301</v>
      </c>
      <c r="R88" s="881"/>
      <c r="S88" s="1095"/>
      <c r="T88" s="1095"/>
    </row>
    <row r="89" spans="1:20" ht="44.1" customHeight="1" x14ac:dyDescent="0.25">
      <c r="C89" s="1078"/>
      <c r="D89" s="765" t="s">
        <v>338</v>
      </c>
      <c r="E89" s="759"/>
      <c r="F89" s="760"/>
      <c r="G89" s="760" t="s">
        <v>271</v>
      </c>
      <c r="H89" s="760" t="s">
        <v>271</v>
      </c>
      <c r="I89" s="760" t="s">
        <v>271</v>
      </c>
      <c r="J89" s="760"/>
      <c r="K89" s="760"/>
      <c r="L89" s="760"/>
      <c r="M89" s="760"/>
      <c r="N89" s="760"/>
      <c r="O89" s="760"/>
      <c r="P89" s="399"/>
      <c r="Q89" s="757" t="s">
        <v>301</v>
      </c>
      <c r="R89" s="881"/>
      <c r="S89" s="1095"/>
      <c r="T89" s="1095"/>
    </row>
    <row r="90" spans="1:20" x14ac:dyDescent="0.25">
      <c r="C90" s="1078"/>
      <c r="D90" s="405"/>
      <c r="E90" s="125"/>
      <c r="F90" s="242"/>
      <c r="G90" s="242"/>
      <c r="H90" s="242"/>
      <c r="I90" s="242"/>
      <c r="J90" s="242"/>
      <c r="K90" s="242"/>
      <c r="L90" s="242"/>
      <c r="M90" s="242"/>
      <c r="N90" s="242"/>
      <c r="O90" s="242"/>
      <c r="P90" s="242"/>
      <c r="Q90" s="882"/>
      <c r="R90" s="882"/>
    </row>
    <row r="91" spans="1:20" ht="39" customHeight="1" x14ac:dyDescent="0.25">
      <c r="C91" s="1078"/>
      <c r="D91" s="405"/>
      <c r="Q91" s="883"/>
      <c r="R91" s="883"/>
    </row>
    <row r="92" spans="1:20" ht="38.450000000000003" customHeight="1" x14ac:dyDescent="0.25">
      <c r="C92" s="1078"/>
      <c r="D92" s="209"/>
    </row>
    <row r="93" spans="1:20" ht="56.1" customHeight="1" x14ac:dyDescent="0.25">
      <c r="D93" s="209"/>
    </row>
    <row r="94" spans="1:20" ht="19.5" customHeight="1" x14ac:dyDescent="0.25">
      <c r="D94" s="209"/>
    </row>
    <row r="95" spans="1:20" ht="29.1" customHeight="1" x14ac:dyDescent="0.25">
      <c r="D95" s="241"/>
    </row>
    <row r="96" spans="1:20" ht="33" customHeight="1" x14ac:dyDescent="0.25">
      <c r="D96" s="241"/>
    </row>
  </sheetData>
  <sheetProtection algorithmName="SHA-512" hashValue="hESu1OAmsLsyjRYlWN/btA7INrPpBdgcPkxJt2OusIoaPqD3o/O8GreCMzdZ78d62/gYdNnimnRxpBYeO+4KmQ==" saltValue="LDBr4JXfrV5/pHNBX4tt3A==" spinCount="100000" sheet="1" objects="1" scenarios="1"/>
  <mergeCells count="73">
    <mergeCell ref="Q24:T24"/>
    <mergeCell ref="E5:G6"/>
    <mergeCell ref="H5:O6"/>
    <mergeCell ref="E48:G48"/>
    <mergeCell ref="H48:O48"/>
    <mergeCell ref="E43:E44"/>
    <mergeCell ref="F43:F44"/>
    <mergeCell ref="G43:G44"/>
    <mergeCell ref="Q43:Q44"/>
    <mergeCell ref="S43:S44"/>
    <mergeCell ref="J43:J44"/>
    <mergeCell ref="K43:K44"/>
    <mergeCell ref="L43:L44"/>
    <mergeCell ref="M43:M44"/>
    <mergeCell ref="J24:J25"/>
    <mergeCell ref="Q26:T26"/>
    <mergeCell ref="S77:T77"/>
    <mergeCell ref="S86:T86"/>
    <mergeCell ref="S70:T70"/>
    <mergeCell ref="S71:T71"/>
    <mergeCell ref="S72:T72"/>
    <mergeCell ref="S73:T73"/>
    <mergeCell ref="S82:T82"/>
    <mergeCell ref="S87:T87"/>
    <mergeCell ref="S88:T88"/>
    <mergeCell ref="S89:T89"/>
    <mergeCell ref="S84:T84"/>
    <mergeCell ref="S85:T85"/>
    <mergeCell ref="S52:T52"/>
    <mergeCell ref="S53:T53"/>
    <mergeCell ref="S54:T54"/>
    <mergeCell ref="S55:T55"/>
    <mergeCell ref="S56:T56"/>
    <mergeCell ref="S57:T57"/>
    <mergeCell ref="S58:T58"/>
    <mergeCell ref="S59:T59"/>
    <mergeCell ref="S60:T60"/>
    <mergeCell ref="S67:T67"/>
    <mergeCell ref="S68:T68"/>
    <mergeCell ref="S69:T69"/>
    <mergeCell ref="S74:T74"/>
    <mergeCell ref="S75:T75"/>
    <mergeCell ref="S76:T76"/>
    <mergeCell ref="Q27:T27"/>
    <mergeCell ref="Q28:T28"/>
    <mergeCell ref="S50:T50"/>
    <mergeCell ref="S51:T51"/>
    <mergeCell ref="Q29:T29"/>
    <mergeCell ref="A8:A12"/>
    <mergeCell ref="A13:A23"/>
    <mergeCell ref="A24:A29"/>
    <mergeCell ref="H24:H25"/>
    <mergeCell ref="I24:I25"/>
    <mergeCell ref="A50:A55"/>
    <mergeCell ref="A43:A49"/>
    <mergeCell ref="K24:K25"/>
    <mergeCell ref="L24:L25"/>
    <mergeCell ref="E24:E25"/>
    <mergeCell ref="F24:F25"/>
    <mergeCell ref="G24:G25"/>
    <mergeCell ref="H43:H44"/>
    <mergeCell ref="I43:I44"/>
    <mergeCell ref="D5:D6"/>
    <mergeCell ref="C85:C92"/>
    <mergeCell ref="M24:M25"/>
    <mergeCell ref="N24:N25"/>
    <mergeCell ref="O24:O25"/>
    <mergeCell ref="D66:O66"/>
    <mergeCell ref="D73:O73"/>
    <mergeCell ref="E82:G82"/>
    <mergeCell ref="H82:O82"/>
    <mergeCell ref="N43:N44"/>
    <mergeCell ref="O43:O44"/>
  </mergeCells>
  <conditionalFormatting sqref="E48 H48 E49:O49">
    <cfRule type="cellIs" dxfId="322" priority="92" operator="equal">
      <formula>"Medio"</formula>
    </cfRule>
    <cfRule type="cellIs" dxfId="321" priority="93" operator="equal">
      <formula>"Bajo"</formula>
    </cfRule>
    <cfRule type="cellIs" dxfId="320" priority="94" operator="equal">
      <formula>"Alto"</formula>
    </cfRule>
  </conditionalFormatting>
  <conditionalFormatting sqref="E82">
    <cfRule type="cellIs" dxfId="319" priority="4" operator="equal">
      <formula>"Medio"</formula>
    </cfRule>
    <cfRule type="cellIs" dxfId="318" priority="5" operator="equal">
      <formula>"Bajo"</formula>
    </cfRule>
    <cfRule type="cellIs" dxfId="317" priority="6" operator="equal">
      <formula>"Alto"</formula>
    </cfRule>
  </conditionalFormatting>
  <conditionalFormatting sqref="E10:G11">
    <cfRule type="cellIs" dxfId="316" priority="70" operator="equal">
      <formula>"N/A"</formula>
    </cfRule>
    <cfRule type="cellIs" dxfId="315" priority="71" operator="equal">
      <formula>"Bajo"</formula>
    </cfRule>
    <cfRule type="cellIs" dxfId="314" priority="72" operator="equal">
      <formula>"Alto"</formula>
    </cfRule>
    <cfRule type="cellIs" dxfId="313" priority="73" operator="equal">
      <formula>"Medio"</formula>
    </cfRule>
  </conditionalFormatting>
  <conditionalFormatting sqref="E26:O28 E45:O45">
    <cfRule type="cellIs" dxfId="312" priority="26" operator="equal">
      <formula>0</formula>
    </cfRule>
    <cfRule type="cellIs" dxfId="311" priority="27" operator="equal">
      <formula>"N/A"</formula>
    </cfRule>
  </conditionalFormatting>
  <conditionalFormatting sqref="E26:O28 E45:O47">
    <cfRule type="cellIs" dxfId="310" priority="30" operator="equal">
      <formula>"Bajo"</formula>
    </cfRule>
    <cfRule type="cellIs" dxfId="309" priority="28" operator="equal">
      <formula>"Alto"</formula>
    </cfRule>
    <cfRule type="cellIs" dxfId="308" priority="29" operator="equal">
      <formula>"Medio"</formula>
    </cfRule>
  </conditionalFormatting>
  <conditionalFormatting sqref="E30:O30">
    <cfRule type="cellIs" dxfId="307" priority="38" operator="equal">
      <formula>0</formula>
    </cfRule>
    <cfRule type="cellIs" dxfId="306" priority="37" operator="equal">
      <formula>"N/A"</formula>
    </cfRule>
    <cfRule type="cellIs" dxfId="305" priority="39" operator="equal">
      <formula>"Alto"</formula>
    </cfRule>
    <cfRule type="cellIs" dxfId="304" priority="40" operator="equal">
      <formula>"Medio"</formula>
    </cfRule>
    <cfRule type="cellIs" dxfId="303" priority="41" operator="equal">
      <formula>"Bajo"</formula>
    </cfRule>
  </conditionalFormatting>
  <conditionalFormatting sqref="E50:O50 D68:D72">
    <cfRule type="cellIs" dxfId="302" priority="74" operator="equal">
      <formula>0</formula>
    </cfRule>
  </conditionalFormatting>
  <conditionalFormatting sqref="E52:O64 E65:K65 O65 E67:O72 E78:F78 H78:O78">
    <cfRule type="cellIs" dxfId="301" priority="19" operator="equal">
      <formula>0</formula>
    </cfRule>
  </conditionalFormatting>
  <conditionalFormatting sqref="E74:O77">
    <cfRule type="cellIs" dxfId="300" priority="11" operator="equal">
      <formula>0</formula>
    </cfRule>
  </conditionalFormatting>
  <conditionalFormatting sqref="E79:O79">
    <cfRule type="cellIs" dxfId="299" priority="10" operator="equal">
      <formula>0</formula>
    </cfRule>
  </conditionalFormatting>
  <conditionalFormatting sqref="H82">
    <cfRule type="cellIs" dxfId="298" priority="3" operator="equal">
      <formula>"Alto"</formula>
    </cfRule>
    <cfRule type="cellIs" dxfId="297" priority="1" operator="equal">
      <formula>"Medio"</formula>
    </cfRule>
    <cfRule type="cellIs" dxfId="296" priority="2" operator="equal">
      <formula>"Bajo"</formula>
    </cfRule>
  </conditionalFormatting>
  <conditionalFormatting sqref="H8:O8 D52:D64 D74:D79">
    <cfRule type="cellIs" dxfId="295" priority="82" operator="equal">
      <formula>0</formula>
    </cfRule>
  </conditionalFormatting>
  <conditionalFormatting sqref="H10:O11 G80:L81 N80:O81">
    <cfRule type="cellIs" dxfId="294" priority="78" operator="equal">
      <formula>0</formula>
    </cfRule>
    <cfRule type="cellIs" dxfId="293" priority="98" operator="equal">
      <formula>"Medio"</formula>
    </cfRule>
    <cfRule type="cellIs" dxfId="292" priority="99" operator="equal">
      <formula>"Bajo"</formula>
    </cfRule>
    <cfRule type="cellIs" dxfId="291" priority="100" operator="equal">
      <formula>"Alto"</formula>
    </cfRule>
  </conditionalFormatting>
  <conditionalFormatting sqref="J83:L83">
    <cfRule type="cellIs" dxfId="290" priority="7" operator="equal">
      <formula>0</formula>
    </cfRule>
  </conditionalFormatting>
  <dataValidations count="2">
    <dataValidation type="list" allowBlank="1" showInputMessage="1" showErrorMessage="1" sqref="E24:O25" xr:uid="{A72D6A2B-4360-4FEF-8090-9A028240AC3F}">
      <formula1>"Bajo, Alto"</formula1>
    </dataValidation>
    <dataValidation type="list" allowBlank="1" showInputMessage="1" showErrorMessage="1" sqref="E33:S44 E14:S23" xr:uid="{F4DAC8C0-6874-41BC-B238-956DA357D9BF}">
      <formula1>"Alto, Bajo"</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EBF19-B4C3-488E-BAF1-04D152DC806D}">
  <sheetPr codeName="Sheet6">
    <tabColor rgb="FF990033"/>
  </sheetPr>
  <dimension ref="A2:T64"/>
  <sheetViews>
    <sheetView zoomScale="80" zoomScaleNormal="80" workbookViewId="0">
      <selection activeCell="C1" sqref="C1"/>
    </sheetView>
  </sheetViews>
  <sheetFormatPr baseColWidth="10" defaultColWidth="9.140625" defaultRowHeight="15" x14ac:dyDescent="0.25"/>
  <cols>
    <col min="1" max="1" width="41.140625" style="40" customWidth="1"/>
    <col min="2" max="2" width="2.85546875" style="40" customWidth="1"/>
    <col min="3" max="3" width="7.85546875" style="40" customWidth="1"/>
    <col min="4" max="9" width="9.140625" style="40"/>
    <col min="10" max="10" width="50.5703125" style="40" customWidth="1"/>
    <col min="11" max="11" width="9.42578125" style="40" customWidth="1"/>
    <col min="12" max="12" width="8.42578125" style="40" customWidth="1"/>
    <col min="13" max="13" width="9.42578125" style="40" customWidth="1"/>
    <col min="14" max="14" width="10" style="40" customWidth="1"/>
    <col min="15" max="15" width="10.5703125" style="40" customWidth="1"/>
    <col min="16" max="16" width="9.42578125" style="40" customWidth="1"/>
    <col min="17" max="17" width="28.140625" style="40" bestFit="1" customWidth="1"/>
    <col min="18" max="16384" width="9.140625" style="40"/>
  </cols>
  <sheetData>
    <row r="2" spans="1:17" ht="33" customHeight="1" x14ac:dyDescent="0.3">
      <c r="C2" s="8"/>
      <c r="D2" s="939" t="s">
        <v>339</v>
      </c>
      <c r="E2" s="940"/>
      <c r="F2" s="941"/>
      <c r="G2" s="941"/>
      <c r="H2" s="941"/>
      <c r="I2" s="941"/>
      <c r="J2" s="8"/>
      <c r="K2" s="8"/>
      <c r="L2" s="8"/>
      <c r="M2" s="8"/>
      <c r="N2" s="8"/>
    </row>
    <row r="3" spans="1:17" ht="41.45" customHeight="1" thickBot="1" x14ac:dyDescent="0.5">
      <c r="C3" s="9"/>
      <c r="D3" s="942" t="s">
        <v>1</v>
      </c>
      <c r="E3" s="942"/>
      <c r="F3" s="942"/>
      <c r="G3" s="942"/>
      <c r="H3" s="943"/>
      <c r="I3" s="943"/>
      <c r="J3" s="943"/>
      <c r="K3" s="943"/>
      <c r="L3" s="943"/>
      <c r="M3" s="943"/>
      <c r="N3" s="943"/>
      <c r="O3" s="47"/>
    </row>
    <row r="4" spans="1:17" ht="23.1" customHeight="1" x14ac:dyDescent="0.3">
      <c r="A4" s="1055"/>
      <c r="B4" s="52"/>
      <c r="C4" s="9"/>
      <c r="D4" s="8"/>
      <c r="E4" s="8"/>
      <c r="F4" s="8"/>
      <c r="G4" s="8"/>
      <c r="H4" s="8"/>
      <c r="I4" s="8"/>
      <c r="J4" s="8"/>
      <c r="K4" s="8"/>
      <c r="L4" s="8"/>
      <c r="M4" s="8"/>
      <c r="N4" s="8"/>
    </row>
    <row r="5" spans="1:17" ht="21.95" customHeight="1" x14ac:dyDescent="0.3">
      <c r="A5" s="1055"/>
      <c r="B5" s="52"/>
      <c r="C5" s="9"/>
      <c r="D5" s="15" t="s">
        <v>340</v>
      </c>
      <c r="E5" s="8"/>
      <c r="F5" s="8"/>
      <c r="G5" s="8"/>
      <c r="H5" s="8"/>
      <c r="I5" s="8"/>
      <c r="J5" s="8"/>
      <c r="K5" s="8"/>
      <c r="L5" s="8"/>
      <c r="M5" s="8"/>
      <c r="N5" s="8"/>
      <c r="O5" s="1135" t="s">
        <v>7</v>
      </c>
      <c r="P5" s="1135"/>
      <c r="Q5" s="1135"/>
    </row>
    <row r="6" spans="1:17" ht="18.600000000000001" customHeight="1" x14ac:dyDescent="0.3">
      <c r="A6" s="1117"/>
      <c r="B6" s="104"/>
      <c r="C6" s="9"/>
      <c r="D6" s="1122" t="s">
        <v>8</v>
      </c>
      <c r="E6" s="1122"/>
      <c r="F6" s="1122"/>
      <c r="G6" s="1122"/>
      <c r="H6" s="1122"/>
      <c r="I6" s="1123"/>
      <c r="J6" s="1118" t="s">
        <v>9</v>
      </c>
      <c r="K6" s="312" t="s">
        <v>10</v>
      </c>
      <c r="L6" s="313" t="s">
        <v>11</v>
      </c>
      <c r="M6" s="313" t="s">
        <v>12</v>
      </c>
      <c r="N6" s="314" t="s">
        <v>13</v>
      </c>
      <c r="O6" s="1115" t="s">
        <v>766</v>
      </c>
      <c r="P6" s="1116"/>
      <c r="Q6" s="1116"/>
    </row>
    <row r="7" spans="1:17" ht="22.5" customHeight="1" x14ac:dyDescent="0.3">
      <c r="A7" s="1117"/>
      <c r="B7" s="104"/>
      <c r="C7" s="9"/>
      <c r="D7" s="1122"/>
      <c r="E7" s="1122"/>
      <c r="F7" s="1122"/>
      <c r="G7" s="1122"/>
      <c r="H7" s="1122"/>
      <c r="I7" s="1123"/>
      <c r="J7" s="1118"/>
      <c r="K7" s="315" t="s">
        <v>14</v>
      </c>
      <c r="L7" s="316" t="s">
        <v>15</v>
      </c>
      <c r="M7" s="317" t="s">
        <v>16</v>
      </c>
      <c r="N7" s="318" t="s">
        <v>17</v>
      </c>
      <c r="O7" s="1115"/>
      <c r="P7" s="1116"/>
      <c r="Q7" s="1116"/>
    </row>
    <row r="8" spans="1:17" ht="91.5" customHeight="1" x14ac:dyDescent="0.25">
      <c r="A8" s="1117"/>
      <c r="B8" s="104"/>
      <c r="C8" s="16" t="s">
        <v>18</v>
      </c>
      <c r="D8" s="989" t="s">
        <v>341</v>
      </c>
      <c r="E8" s="989"/>
      <c r="F8" s="989"/>
      <c r="G8" s="989"/>
      <c r="H8" s="989"/>
      <c r="I8" s="989"/>
      <c r="J8" s="291" t="s">
        <v>342</v>
      </c>
      <c r="K8" s="292">
        <v>0</v>
      </c>
      <c r="L8" s="292">
        <v>1</v>
      </c>
      <c r="M8" s="292">
        <v>2</v>
      </c>
      <c r="N8" s="292">
        <v>3</v>
      </c>
      <c r="O8" s="988"/>
      <c r="P8" s="988"/>
      <c r="Q8" s="988"/>
    </row>
    <row r="9" spans="1:17" ht="60" x14ac:dyDescent="0.25">
      <c r="A9" s="104"/>
      <c r="B9" s="104"/>
      <c r="C9" s="16" t="s">
        <v>19</v>
      </c>
      <c r="D9" s="989" t="s">
        <v>343</v>
      </c>
      <c r="E9" s="989"/>
      <c r="F9" s="989"/>
      <c r="G9" s="989"/>
      <c r="H9" s="989"/>
      <c r="I9" s="989"/>
      <c r="J9" s="291" t="s">
        <v>756</v>
      </c>
      <c r="K9" s="292">
        <v>0</v>
      </c>
      <c r="L9" s="292">
        <v>1</v>
      </c>
      <c r="M9" s="292">
        <v>2</v>
      </c>
      <c r="N9" s="292">
        <v>3</v>
      </c>
      <c r="O9" s="988"/>
      <c r="P9" s="988"/>
      <c r="Q9" s="988"/>
    </row>
    <row r="10" spans="1:17" s="65" customFormat="1" ht="42.95" customHeight="1" x14ac:dyDescent="0.25">
      <c r="A10" s="104"/>
      <c r="B10" s="104"/>
      <c r="C10" s="16" t="s">
        <v>20</v>
      </c>
      <c r="D10" s="989" t="s">
        <v>758</v>
      </c>
      <c r="E10" s="989"/>
      <c r="F10" s="989"/>
      <c r="G10" s="989"/>
      <c r="H10" s="989"/>
      <c r="I10" s="989"/>
      <c r="J10" s="291" t="s">
        <v>757</v>
      </c>
      <c r="K10" s="292">
        <v>0</v>
      </c>
      <c r="L10" s="292">
        <v>1</v>
      </c>
      <c r="M10" s="292">
        <v>2</v>
      </c>
      <c r="N10" s="292">
        <v>3</v>
      </c>
      <c r="O10" s="988"/>
      <c r="P10" s="988"/>
      <c r="Q10" s="988"/>
    </row>
    <row r="11" spans="1:17" s="65" customFormat="1" ht="100.5" customHeight="1" x14ac:dyDescent="0.25">
      <c r="A11" s="104"/>
      <c r="B11" s="104"/>
      <c r="C11" s="16" t="s">
        <v>21</v>
      </c>
      <c r="D11" s="989" t="s">
        <v>344</v>
      </c>
      <c r="E11" s="989"/>
      <c r="F11" s="989"/>
      <c r="G11" s="989"/>
      <c r="H11" s="989"/>
      <c r="I11" s="989"/>
      <c r="J11" s="291" t="s">
        <v>345</v>
      </c>
      <c r="K11" s="292">
        <v>0</v>
      </c>
      <c r="L11" s="292">
        <v>1</v>
      </c>
      <c r="M11" s="292">
        <v>2</v>
      </c>
      <c r="N11" s="292">
        <v>3</v>
      </c>
      <c r="O11" s="1104"/>
      <c r="P11" s="1104"/>
      <c r="Q11" s="1104"/>
    </row>
    <row r="12" spans="1:17" s="65" customFormat="1" ht="87" customHeight="1" thickBot="1" x14ac:dyDescent="0.3">
      <c r="A12" s="104"/>
      <c r="B12" s="104"/>
      <c r="C12" s="16" t="s">
        <v>27</v>
      </c>
      <c r="D12" s="1124" t="s">
        <v>346</v>
      </c>
      <c r="E12" s="1124"/>
      <c r="F12" s="1124"/>
      <c r="G12" s="1124"/>
      <c r="H12" s="1124"/>
      <c r="I12" s="1124"/>
      <c r="J12" s="944" t="s">
        <v>347</v>
      </c>
      <c r="K12" s="945">
        <v>0</v>
      </c>
      <c r="L12" s="945">
        <v>1</v>
      </c>
      <c r="M12" s="945">
        <v>2</v>
      </c>
      <c r="N12" s="945">
        <v>3</v>
      </c>
      <c r="O12" s="1106"/>
      <c r="P12" s="1106"/>
      <c r="Q12" s="1106"/>
    </row>
    <row r="13" spans="1:17" ht="35.25" customHeight="1" x14ac:dyDescent="0.25">
      <c r="A13" s="1121"/>
      <c r="B13" s="105"/>
      <c r="C13" s="16"/>
      <c r="D13" s="1119" t="s">
        <v>759</v>
      </c>
      <c r="E13" s="1120"/>
      <c r="F13" s="1120"/>
      <c r="G13" s="1120"/>
      <c r="H13" s="1120"/>
      <c r="I13" s="1120"/>
      <c r="J13" s="1120"/>
      <c r="K13" s="20"/>
      <c r="L13" s="20"/>
      <c r="M13" s="20"/>
      <c r="N13" s="20"/>
      <c r="O13" s="139"/>
    </row>
    <row r="14" spans="1:17" ht="34.5" customHeight="1" x14ac:dyDescent="0.25">
      <c r="A14" s="1121"/>
      <c r="B14" s="105"/>
      <c r="C14" s="67"/>
      <c r="M14" s="1105" t="s">
        <v>348</v>
      </c>
      <c r="N14" s="1105"/>
      <c r="O14" s="968" t="e">
        <f>AVERAGE(O8:Q12)</f>
        <v>#DIV/0!</v>
      </c>
      <c r="P14" s="968"/>
      <c r="Q14" s="968"/>
    </row>
    <row r="15" spans="1:17" ht="9.9499999999999993" customHeight="1" x14ac:dyDescent="0.25">
      <c r="A15" s="1121"/>
      <c r="B15" s="105"/>
      <c r="C15" s="67"/>
      <c r="D15" s="107"/>
      <c r="E15" s="108"/>
      <c r="F15" s="108"/>
      <c r="G15" s="108"/>
      <c r="H15" s="108"/>
      <c r="I15" s="108"/>
      <c r="J15" s="108"/>
      <c r="K15" s="127"/>
      <c r="L15" s="127"/>
      <c r="M15" s="127"/>
      <c r="N15" s="127"/>
      <c r="O15" s="128"/>
      <c r="P15" s="95"/>
    </row>
    <row r="16" spans="1:17" ht="29.1" customHeight="1" x14ac:dyDescent="0.25">
      <c r="A16" s="80"/>
      <c r="B16" s="80"/>
      <c r="M16" s="966" t="s">
        <v>349</v>
      </c>
      <c r="N16" s="966"/>
      <c r="O16" s="969" t="e">
        <f>IF(O14&lt;=1,"Bajo",IF(O14&lt;=2,"Medio","Alto"))</f>
        <v>#DIV/0!</v>
      </c>
      <c r="P16" s="969"/>
      <c r="Q16" s="969"/>
    </row>
    <row r="17" spans="1:20" ht="29.1" customHeight="1" x14ac:dyDescent="0.25">
      <c r="A17" s="80"/>
      <c r="B17" s="80"/>
      <c r="M17" s="278"/>
      <c r="N17" s="278"/>
      <c r="O17" s="24"/>
      <c r="P17" s="24"/>
      <c r="Q17" s="24"/>
    </row>
    <row r="18" spans="1:20" ht="29.1" customHeight="1" x14ac:dyDescent="0.25">
      <c r="A18" s="80"/>
      <c r="B18" s="80"/>
      <c r="M18" s="1105" t="s">
        <v>350</v>
      </c>
      <c r="N18" s="1105"/>
      <c r="O18" s="968" t="e">
        <f>0.5*O12+0.5*O14</f>
        <v>#DIV/0!</v>
      </c>
      <c r="P18" s="968"/>
      <c r="Q18" s="968"/>
    </row>
    <row r="19" spans="1:20" ht="12.75" customHeight="1" x14ac:dyDescent="0.25">
      <c r="A19" s="80"/>
      <c r="B19" s="80"/>
      <c r="M19" s="278"/>
      <c r="N19" s="278"/>
      <c r="O19" s="24"/>
      <c r="P19" s="24"/>
      <c r="Q19" s="24"/>
    </row>
    <row r="20" spans="1:20" ht="28.5" customHeight="1" x14ac:dyDescent="0.25">
      <c r="A20" s="80"/>
      <c r="B20" s="80"/>
      <c r="M20" s="966" t="s">
        <v>351</v>
      </c>
      <c r="N20" s="966"/>
      <c r="O20" s="969" t="e">
        <f>IF(O18&lt;=1,"Bajo",IF(O18&lt;=2,"Medio","Alto"))</f>
        <v>#DIV/0!</v>
      </c>
      <c r="P20" s="969"/>
      <c r="Q20" s="969"/>
    </row>
    <row r="21" spans="1:20" ht="38.25" customHeight="1" x14ac:dyDescent="0.25">
      <c r="A21" s="80"/>
      <c r="B21" s="80"/>
      <c r="K21" s="72"/>
      <c r="L21" s="72"/>
      <c r="M21" s="72"/>
      <c r="N21" s="72"/>
      <c r="O21" s="77"/>
    </row>
    <row r="22" spans="1:20" ht="18.600000000000001" customHeight="1" x14ac:dyDescent="0.25">
      <c r="A22" s="80"/>
      <c r="B22" s="80"/>
      <c r="C22" s="8"/>
      <c r="D22" s="15" t="s">
        <v>352</v>
      </c>
      <c r="E22" s="8"/>
      <c r="F22" s="8"/>
      <c r="G22" s="8"/>
      <c r="H22" s="8"/>
      <c r="I22" s="8"/>
      <c r="J22" s="8"/>
      <c r="K22" s="8"/>
      <c r="L22" s="8"/>
      <c r="M22" s="8"/>
      <c r="N22" s="8"/>
      <c r="O22" s="1135" t="s">
        <v>7</v>
      </c>
      <c r="P22" s="1135"/>
      <c r="Q22" s="1135"/>
    </row>
    <row r="23" spans="1:20" ht="2.1" customHeight="1" x14ac:dyDescent="0.3">
      <c r="A23" s="80"/>
      <c r="B23" s="80"/>
      <c r="C23" s="9"/>
      <c r="D23" s="1109" t="s">
        <v>8</v>
      </c>
      <c r="E23" s="1109"/>
      <c r="F23" s="1109"/>
      <c r="G23" s="1109"/>
      <c r="H23" s="1109"/>
      <c r="I23" s="1109"/>
      <c r="J23" s="130" t="s">
        <v>9</v>
      </c>
      <c r="K23" s="131" t="s">
        <v>10</v>
      </c>
      <c r="L23" s="131" t="s">
        <v>11</v>
      </c>
      <c r="M23" s="131" t="s">
        <v>12</v>
      </c>
      <c r="N23" s="131" t="s">
        <v>13</v>
      </c>
      <c r="O23" s="74" t="s">
        <v>167</v>
      </c>
    </row>
    <row r="24" spans="1:20" ht="3.95" customHeight="1" x14ac:dyDescent="0.3">
      <c r="A24" s="80"/>
      <c r="B24" s="80"/>
      <c r="C24" s="9"/>
      <c r="D24" s="1110"/>
      <c r="E24" s="1110"/>
      <c r="F24" s="1110"/>
      <c r="G24" s="1110"/>
      <c r="H24" s="1110"/>
      <c r="I24" s="1110"/>
      <c r="J24" s="132"/>
      <c r="K24" s="133" t="s">
        <v>14</v>
      </c>
      <c r="L24" s="133" t="s">
        <v>15</v>
      </c>
      <c r="M24" s="134" t="s">
        <v>16</v>
      </c>
      <c r="N24" s="133" t="s">
        <v>17</v>
      </c>
      <c r="O24" s="109" t="s">
        <v>353</v>
      </c>
    </row>
    <row r="25" spans="1:20" ht="26.45" customHeight="1" x14ac:dyDescent="0.3">
      <c r="A25" s="80"/>
      <c r="B25" s="80"/>
      <c r="C25" s="9"/>
      <c r="D25" s="1113" t="s">
        <v>8</v>
      </c>
      <c r="E25" s="1113"/>
      <c r="F25" s="1113"/>
      <c r="G25" s="1113"/>
      <c r="H25" s="1113"/>
      <c r="I25" s="1113"/>
      <c r="J25" s="1112" t="s">
        <v>9</v>
      </c>
      <c r="K25" s="312" t="s">
        <v>10</v>
      </c>
      <c r="L25" s="313" t="s">
        <v>11</v>
      </c>
      <c r="M25" s="313" t="s">
        <v>12</v>
      </c>
      <c r="N25" s="314" t="s">
        <v>13</v>
      </c>
      <c r="O25" s="1115" t="s">
        <v>766</v>
      </c>
      <c r="P25" s="1116"/>
      <c r="Q25" s="1116"/>
    </row>
    <row r="26" spans="1:20" ht="18.600000000000001" customHeight="1" x14ac:dyDescent="0.3">
      <c r="A26" s="80"/>
      <c r="B26" s="80"/>
      <c r="C26" s="9"/>
      <c r="D26" s="1113"/>
      <c r="E26" s="1113"/>
      <c r="F26" s="1113"/>
      <c r="G26" s="1113"/>
      <c r="H26" s="1113"/>
      <c r="I26" s="1113"/>
      <c r="J26" s="1112"/>
      <c r="K26" s="315" t="s">
        <v>14</v>
      </c>
      <c r="L26" s="316" t="s">
        <v>15</v>
      </c>
      <c r="M26" s="317" t="s">
        <v>16</v>
      </c>
      <c r="N26" s="318" t="s">
        <v>17</v>
      </c>
      <c r="O26" s="1115"/>
      <c r="P26" s="1116"/>
      <c r="Q26" s="1116"/>
    </row>
    <row r="27" spans="1:20" ht="66" customHeight="1" x14ac:dyDescent="0.25">
      <c r="A27" s="80"/>
      <c r="B27" s="80"/>
      <c r="C27" s="10" t="s">
        <v>33</v>
      </c>
      <c r="D27" s="989" t="s">
        <v>760</v>
      </c>
      <c r="E27" s="989"/>
      <c r="F27" s="989"/>
      <c r="G27" s="989"/>
      <c r="H27" s="989"/>
      <c r="I27" s="989"/>
      <c r="J27" s="407" t="s">
        <v>354</v>
      </c>
      <c r="K27" s="292">
        <v>0</v>
      </c>
      <c r="L27" s="292">
        <v>1</v>
      </c>
      <c r="M27" s="292">
        <v>2</v>
      </c>
      <c r="N27" s="292">
        <v>3</v>
      </c>
      <c r="O27" s="988"/>
      <c r="P27" s="988"/>
      <c r="Q27" s="988"/>
      <c r="T27" s="138"/>
    </row>
    <row r="28" spans="1:20" ht="138" customHeight="1" x14ac:dyDescent="0.25">
      <c r="A28" s="80"/>
      <c r="B28" s="80"/>
      <c r="C28" s="10" t="s">
        <v>41</v>
      </c>
      <c r="D28" s="989" t="s">
        <v>761</v>
      </c>
      <c r="E28" s="989"/>
      <c r="F28" s="989"/>
      <c r="G28" s="989"/>
      <c r="H28" s="989"/>
      <c r="I28" s="989"/>
      <c r="J28" s="291" t="s">
        <v>355</v>
      </c>
      <c r="K28" s="292">
        <v>0</v>
      </c>
      <c r="L28" s="292">
        <v>1</v>
      </c>
      <c r="M28" s="292">
        <v>2</v>
      </c>
      <c r="N28" s="292">
        <v>3</v>
      </c>
      <c r="O28" s="988"/>
      <c r="P28" s="988"/>
      <c r="Q28" s="988"/>
    </row>
    <row r="29" spans="1:20" ht="53.25" customHeight="1" thickBot="1" x14ac:dyDescent="0.3">
      <c r="A29" s="80"/>
      <c r="B29" s="80"/>
      <c r="C29" s="10" t="s">
        <v>44</v>
      </c>
      <c r="D29" s="1111" t="s">
        <v>356</v>
      </c>
      <c r="E29" s="1111"/>
      <c r="F29" s="1111"/>
      <c r="G29" s="1111"/>
      <c r="H29" s="1111"/>
      <c r="I29" s="1111"/>
      <c r="J29" s="289" t="s">
        <v>357</v>
      </c>
      <c r="K29" s="290">
        <v>0</v>
      </c>
      <c r="L29" s="319"/>
      <c r="M29" s="319"/>
      <c r="N29" s="290">
        <v>3</v>
      </c>
      <c r="O29" s="1136"/>
      <c r="P29" s="1136"/>
      <c r="Q29" s="1136"/>
    </row>
    <row r="30" spans="1:20" ht="12" customHeight="1" thickTop="1" x14ac:dyDescent="0.25">
      <c r="A30" s="80"/>
      <c r="B30" s="80"/>
      <c r="C30" s="89"/>
      <c r="D30" s="110"/>
      <c r="E30" s="111"/>
      <c r="F30" s="112"/>
      <c r="G30" s="112"/>
      <c r="H30" s="112"/>
      <c r="I30" s="112"/>
      <c r="J30" s="113"/>
      <c r="K30" s="114"/>
      <c r="L30" s="114"/>
      <c r="M30" s="114"/>
      <c r="N30" s="114"/>
      <c r="O30" s="115"/>
      <c r="P30" s="90"/>
    </row>
    <row r="31" spans="1:20" ht="30" customHeight="1" x14ac:dyDescent="0.25">
      <c r="A31" s="80"/>
      <c r="B31" s="80"/>
      <c r="C31" s="89"/>
      <c r="D31" s="110"/>
      <c r="E31" s="116"/>
      <c r="F31" s="116"/>
      <c r="G31" s="116"/>
      <c r="H31" s="116"/>
      <c r="I31" s="116"/>
      <c r="J31" s="116"/>
      <c r="M31" s="996" t="s">
        <v>358</v>
      </c>
      <c r="N31" s="996"/>
      <c r="O31" s="968">
        <f>MAX(O27:Q29)</f>
        <v>0</v>
      </c>
      <c r="P31" s="968"/>
      <c r="Q31" s="968"/>
    </row>
    <row r="32" spans="1:20" ht="14.45" customHeight="1" x14ac:dyDescent="0.25">
      <c r="A32" s="80"/>
      <c r="B32" s="80"/>
      <c r="C32" s="89"/>
      <c r="D32" s="110"/>
      <c r="E32" s="111"/>
      <c r="F32" s="111"/>
      <c r="G32" s="111"/>
      <c r="H32" s="111"/>
      <c r="I32" s="111"/>
      <c r="J32" s="111"/>
      <c r="K32" s="117"/>
      <c r="L32" s="117"/>
      <c r="M32" s="117"/>
      <c r="N32" s="117"/>
      <c r="O32" s="135"/>
      <c r="P32" s="118"/>
    </row>
    <row r="33" spans="1:19" ht="32.25" customHeight="1" x14ac:dyDescent="0.25">
      <c r="A33" s="80"/>
      <c r="B33" s="80"/>
      <c r="C33" s="89"/>
      <c r="M33" s="966" t="s">
        <v>359</v>
      </c>
      <c r="N33" s="966"/>
      <c r="O33" s="1108" t="str">
        <f>IF(O31&lt;=1,"Bajo",IF(O31&lt;=2,"Medio","Alto"))</f>
        <v>Bajo</v>
      </c>
      <c r="P33" s="1108"/>
      <c r="Q33" s="1108"/>
    </row>
    <row r="34" spans="1:19" ht="32.25" customHeight="1" x14ac:dyDescent="0.25">
      <c r="A34" s="80"/>
      <c r="B34" s="80"/>
      <c r="C34" s="89"/>
      <c r="M34" s="278"/>
      <c r="N34" s="278"/>
      <c r="O34" s="24"/>
      <c r="P34" s="24"/>
      <c r="Q34" s="24"/>
    </row>
    <row r="35" spans="1:19" ht="16.5" customHeight="1" x14ac:dyDescent="0.25">
      <c r="A35" s="80"/>
      <c r="B35" s="80"/>
      <c r="C35" s="89"/>
      <c r="K35" s="72"/>
      <c r="L35" s="72"/>
      <c r="M35" s="72"/>
      <c r="N35" s="72"/>
      <c r="O35" s="24"/>
      <c r="P35" s="95"/>
    </row>
    <row r="36" spans="1:19" ht="21.95" customHeight="1" x14ac:dyDescent="0.25">
      <c r="C36" s="89"/>
      <c r="D36" s="982" t="s">
        <v>55</v>
      </c>
      <c r="E36" s="982"/>
      <c r="F36" s="982"/>
      <c r="G36" s="982"/>
      <c r="H36" s="982"/>
      <c r="I36" s="982"/>
      <c r="J36" s="982"/>
      <c r="K36" s="982"/>
      <c r="L36" s="982"/>
      <c r="M36" s="982"/>
      <c r="N36" s="982"/>
      <c r="O36" s="982"/>
      <c r="P36" s="982"/>
      <c r="Q36" s="982"/>
      <c r="R36" s="120"/>
      <c r="S36" s="120"/>
    </row>
    <row r="37" spans="1:19" ht="20.45" customHeight="1" x14ac:dyDescent="0.25">
      <c r="D37" s="1114" t="s">
        <v>752</v>
      </c>
      <c r="E37" s="1114"/>
      <c r="F37" s="1114"/>
      <c r="G37" s="1114"/>
      <c r="H37" s="1114"/>
      <c r="I37" s="1114"/>
      <c r="J37" s="1114"/>
      <c r="K37" s="1114"/>
      <c r="L37" s="1114"/>
      <c r="M37" s="1114"/>
      <c r="N37" s="1114"/>
      <c r="O37" s="1114"/>
      <c r="P37" s="1114"/>
      <c r="Q37" s="1114"/>
    </row>
    <row r="38" spans="1:19" ht="51.95" customHeight="1" x14ac:dyDescent="0.25">
      <c r="D38" s="1114"/>
      <c r="E38" s="1114"/>
      <c r="F38" s="1114"/>
      <c r="G38" s="1114"/>
      <c r="H38" s="1114"/>
      <c r="I38" s="1114"/>
      <c r="J38" s="1114"/>
      <c r="K38" s="1114"/>
      <c r="L38" s="1114"/>
      <c r="M38" s="1114"/>
      <c r="N38" s="1114"/>
      <c r="O38" s="1114"/>
      <c r="P38" s="1114"/>
      <c r="Q38" s="1114"/>
    </row>
    <row r="39" spans="1:19" ht="14.45" customHeight="1" x14ac:dyDescent="0.25">
      <c r="D39" s="98" t="s">
        <v>8</v>
      </c>
      <c r="E39" s="98"/>
      <c r="F39" s="98"/>
      <c r="G39" s="98"/>
      <c r="H39" s="98"/>
      <c r="I39" s="98"/>
      <c r="J39" s="98" t="s">
        <v>9</v>
      </c>
      <c r="K39" s="1107" t="s">
        <v>58</v>
      </c>
      <c r="L39" s="1107"/>
      <c r="M39" s="1107" t="s">
        <v>59</v>
      </c>
      <c r="N39" s="1107"/>
      <c r="O39" s="1133"/>
    </row>
    <row r="40" spans="1:19" ht="38.25" customHeight="1" x14ac:dyDescent="0.25">
      <c r="D40" s="978" t="s">
        <v>360</v>
      </c>
      <c r="E40" s="978"/>
      <c r="F40" s="978"/>
      <c r="G40" s="978"/>
      <c r="H40" s="978"/>
      <c r="I40" s="978"/>
      <c r="J40" s="978"/>
      <c r="K40" s="109" t="s">
        <v>61</v>
      </c>
      <c r="L40" s="109" t="s">
        <v>63</v>
      </c>
      <c r="M40" s="109" t="s">
        <v>61</v>
      </c>
      <c r="N40" s="109" t="s">
        <v>63</v>
      </c>
      <c r="O40" s="1134"/>
      <c r="Q40" s="285" t="s">
        <v>7</v>
      </c>
    </row>
    <row r="41" spans="1:19" ht="17.100000000000001" customHeight="1" thickBot="1" x14ac:dyDescent="0.3">
      <c r="D41" s="1128" t="s">
        <v>8</v>
      </c>
      <c r="E41" s="1128"/>
      <c r="F41" s="1128"/>
      <c r="G41" s="1128"/>
      <c r="H41" s="1128"/>
      <c r="I41" s="1128"/>
      <c r="J41" s="1126" t="s">
        <v>9</v>
      </c>
      <c r="K41" s="975" t="s">
        <v>58</v>
      </c>
      <c r="L41" s="976"/>
      <c r="M41" s="977"/>
      <c r="N41" s="975" t="s">
        <v>59</v>
      </c>
      <c r="O41" s="976"/>
      <c r="P41" s="977"/>
      <c r="Q41" s="965" t="s">
        <v>60</v>
      </c>
    </row>
    <row r="42" spans="1:19" ht="20.45" customHeight="1" x14ac:dyDescent="0.25">
      <c r="D42" s="1129"/>
      <c r="E42" s="1129"/>
      <c r="F42" s="1129"/>
      <c r="G42" s="1129"/>
      <c r="H42" s="1129"/>
      <c r="I42" s="1129"/>
      <c r="J42" s="1127"/>
      <c r="K42" s="302" t="s">
        <v>61</v>
      </c>
      <c r="L42" s="302" t="s">
        <v>62</v>
      </c>
      <c r="M42" s="302" t="s">
        <v>63</v>
      </c>
      <c r="N42" s="302" t="s">
        <v>61</v>
      </c>
      <c r="O42" s="302" t="s">
        <v>62</v>
      </c>
      <c r="P42" s="303" t="s">
        <v>63</v>
      </c>
      <c r="Q42" s="965"/>
    </row>
    <row r="43" spans="1:19" ht="60.95" customHeight="1" x14ac:dyDescent="0.25">
      <c r="C43" s="61" t="s">
        <v>47</v>
      </c>
      <c r="D43" s="1131" t="s">
        <v>361</v>
      </c>
      <c r="E43" s="1131"/>
      <c r="F43" s="1131"/>
      <c r="G43" s="1131"/>
      <c r="H43" s="1131"/>
      <c r="I43" s="1131"/>
      <c r="J43" s="140" t="s">
        <v>362</v>
      </c>
      <c r="K43" s="946">
        <v>1</v>
      </c>
      <c r="L43" s="946">
        <v>0.9</v>
      </c>
      <c r="M43" s="947">
        <v>0.8</v>
      </c>
      <c r="N43" s="946">
        <v>1.2</v>
      </c>
      <c r="O43" s="946">
        <v>1.3</v>
      </c>
      <c r="P43" s="946">
        <v>1.5</v>
      </c>
      <c r="Q43" s="948">
        <v>1.5</v>
      </c>
      <c r="R43" s="40" t="s">
        <v>774</v>
      </c>
    </row>
    <row r="44" spans="1:19" ht="44.1" customHeight="1" x14ac:dyDescent="0.25">
      <c r="C44" s="61" t="s">
        <v>67</v>
      </c>
      <c r="D44" s="1130" t="s">
        <v>363</v>
      </c>
      <c r="E44" s="1130"/>
      <c r="F44" s="1130"/>
      <c r="G44" s="1130"/>
      <c r="H44" s="1130"/>
      <c r="I44" s="1130"/>
      <c r="J44" s="141" t="s">
        <v>364</v>
      </c>
      <c r="K44" s="949">
        <v>1</v>
      </c>
      <c r="L44" s="949">
        <v>0.9</v>
      </c>
      <c r="M44" s="950">
        <v>0.8</v>
      </c>
      <c r="N44" s="949">
        <v>1.2</v>
      </c>
      <c r="O44" s="949">
        <v>1.3</v>
      </c>
      <c r="P44" s="949">
        <v>1.5</v>
      </c>
      <c r="Q44" s="951">
        <v>0.8</v>
      </c>
      <c r="R44" s="40" t="s">
        <v>774</v>
      </c>
    </row>
    <row r="45" spans="1:19" ht="111" customHeight="1" thickBot="1" x14ac:dyDescent="0.3">
      <c r="C45" s="61" t="s">
        <v>73</v>
      </c>
      <c r="D45" s="1125" t="s">
        <v>365</v>
      </c>
      <c r="E45" s="1125"/>
      <c r="F45" s="1125"/>
      <c r="G45" s="1125"/>
      <c r="H45" s="1125"/>
      <c r="I45" s="1125"/>
      <c r="J45" s="142" t="s">
        <v>366</v>
      </c>
      <c r="K45" s="319"/>
      <c r="L45" s="143">
        <v>0.9</v>
      </c>
      <c r="M45" s="319"/>
      <c r="N45" s="319"/>
      <c r="O45" s="143">
        <v>1.3</v>
      </c>
      <c r="P45" s="319"/>
      <c r="Q45" s="144"/>
      <c r="R45" s="73"/>
    </row>
    <row r="46" spans="1:19" ht="15.6" customHeight="1" x14ac:dyDescent="0.25">
      <c r="C46" s="61"/>
      <c r="D46" s="123"/>
      <c r="E46" s="123"/>
      <c r="F46" s="123"/>
      <c r="G46" s="123"/>
      <c r="H46" s="123"/>
      <c r="I46" s="123"/>
      <c r="J46" s="124"/>
      <c r="K46" s="122"/>
      <c r="L46" s="125"/>
      <c r="M46" s="122"/>
      <c r="N46" s="122"/>
      <c r="O46" s="93"/>
      <c r="P46" s="73"/>
    </row>
    <row r="48" spans="1:19" ht="29.25" customHeight="1" x14ac:dyDescent="0.25">
      <c r="M48" s="966" t="s">
        <v>367</v>
      </c>
      <c r="N48" s="966"/>
      <c r="O48" s="968" t="e">
        <f>IF($Q$43*$O$14 &gt; 3, 3, $Q$43*$O$14)</f>
        <v>#DIV/0!</v>
      </c>
      <c r="P48" s="968"/>
      <c r="Q48" s="968"/>
    </row>
    <row r="49" spans="13:20" ht="13.5" customHeight="1" x14ac:dyDescent="0.25">
      <c r="M49" s="966" t="s">
        <v>368</v>
      </c>
      <c r="N49" s="966"/>
      <c r="O49" s="8"/>
    </row>
    <row r="50" spans="13:20" ht="33" customHeight="1" x14ac:dyDescent="0.25">
      <c r="M50" s="966"/>
      <c r="N50" s="966"/>
      <c r="O50" s="969" t="e">
        <f>IF(O48&lt;=1,"Bajo",IF(O48&lt;=2,"Medio","Alto"))</f>
        <v>#DIV/0!</v>
      </c>
      <c r="P50" s="969"/>
      <c r="Q50" s="969"/>
      <c r="R50" s="320"/>
      <c r="S50" s="320"/>
      <c r="T50" s="320"/>
    </row>
    <row r="51" spans="13:20" ht="12" customHeight="1" x14ac:dyDescent="0.25">
      <c r="M51" s="278"/>
      <c r="N51" s="278"/>
      <c r="O51" s="24"/>
      <c r="P51" s="24"/>
      <c r="Q51" s="24"/>
      <c r="R51" s="320"/>
      <c r="S51" s="320"/>
      <c r="T51" s="320"/>
    </row>
    <row r="52" spans="13:20" ht="33" customHeight="1" x14ac:dyDescent="0.25">
      <c r="M52" s="966" t="s">
        <v>369</v>
      </c>
      <c r="N52" s="966"/>
      <c r="O52" s="968" t="e">
        <f>IF($O$18*$Q$43 &gt; 3, 3, $Q$43*$O$18)</f>
        <v>#DIV/0!</v>
      </c>
      <c r="P52" s="968"/>
      <c r="Q52" s="968"/>
      <c r="R52" s="320"/>
      <c r="S52" s="320"/>
      <c r="T52" s="320"/>
    </row>
    <row r="53" spans="13:20" ht="12" customHeight="1" x14ac:dyDescent="0.25">
      <c r="M53" s="278"/>
      <c r="N53" s="278"/>
      <c r="O53" s="24"/>
      <c r="P53" s="24"/>
      <c r="Q53" s="24"/>
      <c r="R53" s="320"/>
      <c r="S53" s="320"/>
      <c r="T53" s="320"/>
    </row>
    <row r="54" spans="13:20" ht="33" customHeight="1" x14ac:dyDescent="0.25">
      <c r="M54" s="966" t="s">
        <v>370</v>
      </c>
      <c r="N54" s="966"/>
      <c r="O54" s="969" t="e">
        <f>IF(O52&lt;=1,"Bajo",IF(O52&lt;=2,"Medio","Alto"))</f>
        <v>#DIV/0!</v>
      </c>
      <c r="P54" s="969"/>
      <c r="Q54" s="969"/>
      <c r="R54" s="320"/>
      <c r="S54" s="320"/>
      <c r="T54" s="320"/>
    </row>
    <row r="55" spans="13:20" ht="12.6" customHeight="1" x14ac:dyDescent="0.25">
      <c r="M55" s="966" t="s">
        <v>371</v>
      </c>
      <c r="N55" s="966"/>
      <c r="O55" s="540"/>
      <c r="P55" s="540"/>
      <c r="Q55" s="540"/>
    </row>
    <row r="56" spans="13:20" ht="36.6" customHeight="1" x14ac:dyDescent="0.25">
      <c r="M56" s="966"/>
      <c r="N56" s="966"/>
      <c r="O56" s="968">
        <f>IF(MAX($Q$44:$Q$45)*$O$31&gt; 3, 3, MAX($Q$44:$Q$45)*$O$31)</f>
        <v>0</v>
      </c>
      <c r="P56" s="968"/>
      <c r="Q56" s="968"/>
    </row>
    <row r="57" spans="13:20" ht="8.1" customHeight="1" x14ac:dyDescent="0.25">
      <c r="M57" s="284"/>
      <c r="N57" s="284"/>
      <c r="O57" s="284"/>
      <c r="P57" s="284"/>
      <c r="Q57" s="24"/>
    </row>
    <row r="58" spans="13:20" ht="31.5" customHeight="1" x14ac:dyDescent="0.25">
      <c r="M58" s="966" t="s">
        <v>372</v>
      </c>
      <c r="N58" s="966"/>
      <c r="O58" s="1108" t="str">
        <f>IF(O56&lt;=1,"Bajo",IF(O56&lt;=2,"Medio","Alto"))</f>
        <v>Bajo</v>
      </c>
      <c r="P58" s="1108"/>
      <c r="Q58" s="1108"/>
    </row>
    <row r="59" spans="13:20" ht="12.95" customHeight="1" x14ac:dyDescent="0.25">
      <c r="M59" s="278"/>
      <c r="N59" s="278"/>
      <c r="O59" s="278"/>
      <c r="P59" s="284"/>
      <c r="Q59" s="24"/>
    </row>
    <row r="60" spans="13:20" ht="31.5" customHeight="1" x14ac:dyDescent="0.25">
      <c r="M60" s="966"/>
      <c r="N60" s="966"/>
      <c r="O60" s="966"/>
      <c r="Q60" s="128"/>
    </row>
    <row r="61" spans="13:20" ht="41.45" customHeight="1" x14ac:dyDescent="0.25">
      <c r="Q61" s="1132"/>
      <c r="R61" s="1132"/>
      <c r="S61" s="1132"/>
      <c r="T61" s="1132"/>
    </row>
    <row r="62" spans="13:20" x14ac:dyDescent="0.25">
      <c r="O62" s="8"/>
    </row>
    <row r="63" spans="13:20" ht="29.1" customHeight="1" x14ac:dyDescent="0.25"/>
    <row r="64" spans="13:20" x14ac:dyDescent="0.25">
      <c r="O64" s="8"/>
    </row>
  </sheetData>
  <sheetProtection algorithmName="SHA-512" hashValue="V1ovE4VsQ6P3NoFlyIiVO9Af1395UOL5mbyA35tlTmvMzKHiYRHkpirTIcRKRYrKNwr1RUnnvQ/2hIUP2vzDiw==" saltValue="7XSJQnRKu5V/fWES7v+EVw==" spinCount="100000" sheet="1" objects="1" scenarios="1"/>
  <mergeCells count="69">
    <mergeCell ref="O50:Q50"/>
    <mergeCell ref="O58:Q58"/>
    <mergeCell ref="O56:Q56"/>
    <mergeCell ref="O22:Q22"/>
    <mergeCell ref="O27:Q27"/>
    <mergeCell ref="O28:Q28"/>
    <mergeCell ref="O29:Q29"/>
    <mergeCell ref="O5:Q5"/>
    <mergeCell ref="O8:Q8"/>
    <mergeCell ref="O9:Q9"/>
    <mergeCell ref="O10:Q10"/>
    <mergeCell ref="O6:Q7"/>
    <mergeCell ref="Q61:T61"/>
    <mergeCell ref="M39:N39"/>
    <mergeCell ref="O39:O40"/>
    <mergeCell ref="K41:M41"/>
    <mergeCell ref="N41:P41"/>
    <mergeCell ref="Q41:Q42"/>
    <mergeCell ref="M52:N52"/>
    <mergeCell ref="O52:Q52"/>
    <mergeCell ref="M54:N54"/>
    <mergeCell ref="O54:Q54"/>
    <mergeCell ref="M60:O60"/>
    <mergeCell ref="M48:N48"/>
    <mergeCell ref="M49:N50"/>
    <mergeCell ref="M55:N56"/>
    <mergeCell ref="M58:N58"/>
    <mergeCell ref="O48:Q48"/>
    <mergeCell ref="D45:I45"/>
    <mergeCell ref="D40:J40"/>
    <mergeCell ref="J41:J42"/>
    <mergeCell ref="D41:I42"/>
    <mergeCell ref="D44:I44"/>
    <mergeCell ref="D43:I43"/>
    <mergeCell ref="A4:A5"/>
    <mergeCell ref="A6:A8"/>
    <mergeCell ref="J6:J7"/>
    <mergeCell ref="D13:J13"/>
    <mergeCell ref="A13:A15"/>
    <mergeCell ref="D10:I10"/>
    <mergeCell ref="D6:I7"/>
    <mergeCell ref="D8:I8"/>
    <mergeCell ref="D9:I9"/>
    <mergeCell ref="D12:I12"/>
    <mergeCell ref="D11:I11"/>
    <mergeCell ref="K39:L39"/>
    <mergeCell ref="O31:Q31"/>
    <mergeCell ref="O33:Q33"/>
    <mergeCell ref="D23:I24"/>
    <mergeCell ref="D27:I27"/>
    <mergeCell ref="D29:I29"/>
    <mergeCell ref="J25:J26"/>
    <mergeCell ref="D25:I26"/>
    <mergeCell ref="D28:I28"/>
    <mergeCell ref="D37:Q38"/>
    <mergeCell ref="O25:Q26"/>
    <mergeCell ref="M31:N31"/>
    <mergeCell ref="M33:N33"/>
    <mergeCell ref="D36:Q36"/>
    <mergeCell ref="O11:Q11"/>
    <mergeCell ref="M18:N18"/>
    <mergeCell ref="M20:N20"/>
    <mergeCell ref="O18:Q18"/>
    <mergeCell ref="O20:Q20"/>
    <mergeCell ref="O14:Q14"/>
    <mergeCell ref="O16:Q16"/>
    <mergeCell ref="M14:N14"/>
    <mergeCell ref="M16:N16"/>
    <mergeCell ref="O12:Q12"/>
  </mergeCells>
  <conditionalFormatting sqref="O16:O17 O19:O21 Q57 O58 Q59">
    <cfRule type="cellIs" dxfId="289" priority="1" operator="equal">
      <formula>"Bajo"</formula>
    </cfRule>
    <cfRule type="cellIs" dxfId="288" priority="2" operator="equal">
      <formula>"Medio"</formula>
    </cfRule>
    <cfRule type="cellIs" dxfId="287" priority="3" operator="equal">
      <formula>"Alto"</formula>
    </cfRule>
  </conditionalFormatting>
  <conditionalFormatting sqref="O30 O32:O35">
    <cfRule type="cellIs" dxfId="286" priority="20" operator="equal">
      <formula>"Bajo"</formula>
    </cfRule>
  </conditionalFormatting>
  <conditionalFormatting sqref="O30">
    <cfRule type="cellIs" dxfId="285" priority="21" operator="equal">
      <formula>"Medio"</formula>
    </cfRule>
    <cfRule type="cellIs" dxfId="284" priority="22" operator="equal">
      <formula>"Alto"</formula>
    </cfRule>
  </conditionalFormatting>
  <conditionalFormatting sqref="O32:O35">
    <cfRule type="cellIs" dxfId="283" priority="14" operator="equal">
      <formula>"Medio"</formula>
    </cfRule>
    <cfRule type="cellIs" dxfId="282" priority="15" operator="equal">
      <formula>"Alto"</formula>
    </cfRule>
  </conditionalFormatting>
  <conditionalFormatting sqref="O50:O51 O53:O54">
    <cfRule type="cellIs" dxfId="281" priority="10" operator="equal">
      <formula>"Bajo"</formula>
    </cfRule>
    <cfRule type="cellIs" dxfId="280" priority="11" operator="equal">
      <formula>"Medio"</formula>
    </cfRule>
    <cfRule type="cellIs" dxfId="279" priority="12" operator="equal">
      <formula>"Alto"</formula>
    </cfRule>
  </conditionalFormatting>
  <conditionalFormatting sqref="Q45 O46">
    <cfRule type="cellIs" dxfId="278" priority="16" operator="equal">
      <formula>"Muy Alto"</formula>
    </cfRule>
    <cfRule type="cellIs" dxfId="277" priority="17" operator="equal">
      <formula>"Bajo"</formula>
    </cfRule>
    <cfRule type="cellIs" dxfId="276" priority="18" operator="equal">
      <formula>"Medio"</formula>
    </cfRule>
    <cfRule type="cellIs" dxfId="275" priority="19" operator="equal">
      <formula>"Alto"</formula>
    </cfRule>
  </conditionalFormatting>
  <dataValidations count="4">
    <dataValidation type="list" allowBlank="1" showInputMessage="1" showErrorMessage="1" sqref="O27:Q28 O8:O12 P8:Q10 P12:Q12" xr:uid="{EE551914-EC4F-4249-B2F2-44EA8A04348D}">
      <formula1>"0,1,2,3"</formula1>
    </dataValidation>
    <dataValidation type="list" allowBlank="1" showInputMessage="1" showErrorMessage="1" sqref="O29:Q29" xr:uid="{F805CEF2-C183-4C50-96C5-8DE2B87F58DB}">
      <formula1>"0,3"</formula1>
    </dataValidation>
    <dataValidation type="list" allowBlank="1" showInputMessage="1" showErrorMessage="1" sqref="Q43:Q44" xr:uid="{4F171932-A90F-41C2-8B05-7D100D5DC649}">
      <formula1>"0.8,0.9,1,1.2,1.3,1.5"</formula1>
    </dataValidation>
    <dataValidation type="list" allowBlank="1" showInputMessage="1" showErrorMessage="1" sqref="Q45" xr:uid="{684FF239-1332-4767-86A8-C813A52279FF}">
      <formula1>"0.9,1.3"</formula1>
    </dataValidation>
  </dataValidations>
  <pageMargins left="0.7" right="0.7" top="0.75" bottom="0.75" header="0.3" footer="0.3"/>
  <headerFooter>
    <oddHeader>&amp;C&amp;&amp;"Calibri"&amp;10&amp;K808080 Corporate Use&amp;K808080&amp;1#_x000D_</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F72B7-AE6B-4C93-99D5-E012A7ACEE5A}">
  <sheetPr>
    <tabColor rgb="FF990033"/>
  </sheetPr>
  <dimension ref="A1:BH80"/>
  <sheetViews>
    <sheetView zoomScale="70" zoomScaleNormal="70" workbookViewId="0">
      <selection activeCell="J16" sqref="J16"/>
    </sheetView>
  </sheetViews>
  <sheetFormatPr baseColWidth="10" defaultColWidth="9.140625" defaultRowHeight="15" x14ac:dyDescent="0.25"/>
  <cols>
    <col min="1" max="1" width="39.140625" style="40" customWidth="1"/>
    <col min="2" max="2" width="10.140625" style="40" customWidth="1"/>
    <col min="3" max="3" width="34.85546875" style="40" customWidth="1"/>
    <col min="4" max="4" width="19" style="40" customWidth="1"/>
    <col min="5" max="5" width="58.7109375" style="40" customWidth="1"/>
    <col min="6" max="6" width="1.5703125" style="40" customWidth="1"/>
    <col min="7" max="7" width="39.140625" style="40" customWidth="1"/>
    <col min="8" max="8" width="38.140625" style="40" customWidth="1"/>
    <col min="9" max="9" width="38" style="40" customWidth="1"/>
    <col min="10" max="10" width="32.42578125" style="40" customWidth="1"/>
    <col min="11" max="11" width="22.28515625" style="40" customWidth="1"/>
    <col min="12" max="12" width="15.42578125" style="40" customWidth="1"/>
    <col min="13" max="13" width="1" style="40" customWidth="1"/>
    <col min="14" max="14" width="35.5703125" style="40" customWidth="1"/>
    <col min="15" max="15" width="29.5703125" style="40" customWidth="1"/>
    <col min="16" max="16" width="31.140625" style="40" customWidth="1"/>
    <col min="17" max="17" width="38.42578125" style="40" customWidth="1"/>
    <col min="18" max="18" width="31" style="40" customWidth="1"/>
    <col min="19" max="19" width="27.85546875" style="40" customWidth="1"/>
    <col min="20" max="20" width="1.42578125" style="40" customWidth="1"/>
    <col min="21" max="21" width="4.7109375" style="40" customWidth="1"/>
    <col min="22" max="22" width="17.28515625" style="40" customWidth="1"/>
    <col min="23" max="23" width="22.85546875" style="40" customWidth="1"/>
    <col min="24" max="24" width="15.5703125" style="40" customWidth="1"/>
    <col min="25" max="25" width="30" style="40" customWidth="1"/>
    <col min="26" max="26" width="40.140625" style="40" customWidth="1"/>
    <col min="27" max="27" width="2.28515625" style="40" customWidth="1"/>
    <col min="28" max="28" width="34.5703125" style="40" customWidth="1"/>
    <col min="29" max="29" width="44.42578125" style="40" customWidth="1"/>
    <col min="30" max="31" width="36.42578125" style="40" customWidth="1"/>
    <col min="32" max="32" width="36" style="40" customWidth="1"/>
    <col min="33" max="33" width="25.7109375" style="165" customWidth="1"/>
    <col min="34" max="34" width="33.7109375" style="40" customWidth="1"/>
    <col min="35" max="35" width="40.28515625" style="40" customWidth="1"/>
    <col min="36" max="36" width="38.85546875" style="40" customWidth="1"/>
    <col min="37" max="37" width="1.28515625" style="40" customWidth="1"/>
    <col min="38" max="38" width="18.140625" style="40" customWidth="1"/>
    <col min="39" max="39" width="17.7109375" style="40" customWidth="1"/>
    <col min="40" max="40" width="2.5703125" style="200" customWidth="1"/>
    <col min="41" max="41" width="20.7109375" style="632" customWidth="1"/>
    <col min="42" max="42" width="17.7109375" style="632" customWidth="1"/>
    <col min="43" max="43" width="67.7109375" style="88" customWidth="1"/>
    <col min="44" max="44" width="47.5703125" style="88" customWidth="1"/>
    <col min="45" max="45" width="40.5703125" style="88" customWidth="1"/>
    <col min="46" max="47" width="39.140625" style="88" customWidth="1"/>
    <col min="48" max="49" width="19.140625" style="88" customWidth="1"/>
    <col min="50" max="50" width="1.7109375" style="88" customWidth="1"/>
    <col min="51" max="51" width="39.28515625" style="88" customWidth="1"/>
    <col min="52" max="54" width="32.28515625" style="88" customWidth="1"/>
    <col min="55" max="55" width="27" style="88" customWidth="1"/>
    <col min="56" max="56" width="1.85546875" style="88" customWidth="1"/>
    <col min="57" max="57" width="18.5703125" style="88" customWidth="1"/>
    <col min="58" max="58" width="16.85546875" style="88" customWidth="1"/>
    <col min="59" max="60" width="9.140625" style="88"/>
    <col min="61" max="16384" width="9.140625" style="40"/>
  </cols>
  <sheetData>
    <row r="1" spans="1:58" x14ac:dyDescent="0.25">
      <c r="AO1" s="266"/>
      <c r="AP1" s="266"/>
    </row>
    <row r="2" spans="1:58" ht="33" customHeight="1" x14ac:dyDescent="0.3">
      <c r="A2" s="44"/>
      <c r="B2" s="44"/>
      <c r="C2" s="101" t="s">
        <v>339</v>
      </c>
      <c r="D2" s="101"/>
      <c r="E2" s="101"/>
      <c r="F2" s="101"/>
      <c r="G2" s="101"/>
      <c r="H2" s="101"/>
      <c r="U2" s="88"/>
      <c r="AO2" s="266"/>
      <c r="AP2" s="266"/>
    </row>
    <row r="3" spans="1:58" ht="41.45" customHeight="1" thickBot="1" x14ac:dyDescent="0.5">
      <c r="A3" s="44"/>
      <c r="B3" s="44"/>
      <c r="C3" s="464" t="s">
        <v>95</v>
      </c>
      <c r="D3" s="46"/>
      <c r="E3" s="166"/>
      <c r="F3" s="166"/>
      <c r="G3" s="167"/>
      <c r="H3" s="47"/>
      <c r="I3" s="47"/>
      <c r="J3" s="47"/>
      <c r="K3" s="47"/>
      <c r="L3" s="47"/>
      <c r="M3" s="47"/>
      <c r="N3" s="47"/>
      <c r="O3" s="47"/>
      <c r="P3" s="47"/>
      <c r="Q3" s="47"/>
      <c r="R3" s="47"/>
      <c r="S3" s="47"/>
      <c r="T3" s="47"/>
      <c r="U3" s="47"/>
      <c r="AO3" s="266"/>
      <c r="AP3" s="266"/>
    </row>
    <row r="4" spans="1:58" ht="18.600000000000001" customHeight="1" x14ac:dyDescent="0.3">
      <c r="A4" s="44"/>
      <c r="B4" s="44"/>
      <c r="C4" s="168"/>
      <c r="D4" s="168"/>
      <c r="AO4" s="266"/>
      <c r="AP4" s="266"/>
    </row>
    <row r="5" spans="1:58" ht="48.6" customHeight="1" x14ac:dyDescent="0.25">
      <c r="A5" s="1055"/>
      <c r="B5" s="171"/>
      <c r="C5" s="15" t="s">
        <v>373</v>
      </c>
      <c r="D5" s="15"/>
      <c r="E5" s="8"/>
      <c r="G5" s="51"/>
      <c r="V5" s="346"/>
      <c r="X5" s="172"/>
      <c r="Y5" s="172"/>
      <c r="Z5" s="172"/>
      <c r="AA5" s="172"/>
      <c r="AB5" s="347"/>
      <c r="AM5" s="172"/>
      <c r="AN5" s="386"/>
      <c r="AO5" s="630"/>
      <c r="AP5" s="630"/>
    </row>
    <row r="6" spans="1:58" ht="19.5" customHeight="1" x14ac:dyDescent="0.3">
      <c r="A6" s="1055"/>
      <c r="B6" s="64"/>
      <c r="C6" s="558" t="s">
        <v>97</v>
      </c>
      <c r="D6" s="558"/>
      <c r="E6" s="558"/>
      <c r="F6" s="66"/>
      <c r="G6" s="1033" t="s">
        <v>374</v>
      </c>
      <c r="H6" s="1033"/>
      <c r="I6" s="1033"/>
      <c r="J6" s="1033"/>
      <c r="K6" s="1033"/>
      <c r="L6" s="186"/>
      <c r="M6" s="130"/>
      <c r="N6" s="187" t="s">
        <v>375</v>
      </c>
      <c r="O6" s="188"/>
      <c r="P6" s="188"/>
      <c r="Q6" s="188"/>
      <c r="R6" s="1018" t="s">
        <v>376</v>
      </c>
      <c r="S6" s="1018"/>
      <c r="W6" s="563" t="s">
        <v>377</v>
      </c>
      <c r="AB6" s="1035" t="s">
        <v>378</v>
      </c>
      <c r="AC6" s="1035"/>
      <c r="AD6" s="1035"/>
      <c r="AE6" s="1035"/>
      <c r="AF6" s="1035"/>
      <c r="AG6" s="1036"/>
      <c r="AH6" s="1016" t="s">
        <v>379</v>
      </c>
      <c r="AI6" s="1017"/>
      <c r="AJ6" s="1017"/>
      <c r="AK6" s="164"/>
      <c r="AL6" s="1018" t="s">
        <v>380</v>
      </c>
      <c r="AM6" s="1018"/>
      <c r="AN6" s="129"/>
      <c r="AO6" s="631"/>
      <c r="AR6" s="1137"/>
      <c r="AS6" s="1137"/>
      <c r="AT6" s="1137"/>
      <c r="AU6" s="1137"/>
      <c r="AV6" s="1137"/>
      <c r="AW6" s="354"/>
      <c r="AX6" s="355"/>
      <c r="AY6" s="355"/>
      <c r="AZ6" s="356"/>
      <c r="BA6" s="356"/>
      <c r="BB6" s="356"/>
      <c r="BC6" s="356"/>
      <c r="BD6" s="356"/>
      <c r="BE6" s="1042"/>
      <c r="BF6" s="1042"/>
    </row>
    <row r="7" spans="1:58" ht="19.5" customHeight="1" x14ac:dyDescent="0.25">
      <c r="A7" s="1055"/>
      <c r="B7" s="64"/>
      <c r="C7" s="599"/>
      <c r="D7" s="599"/>
      <c r="E7" s="185">
        <f>IF(D11="N/A",1,0)</f>
        <v>0</v>
      </c>
      <c r="F7" s="66"/>
      <c r="G7" s="1026" t="s">
        <v>109</v>
      </c>
      <c r="H7" s="1026"/>
      <c r="I7" s="1026"/>
      <c r="J7" s="1026"/>
      <c r="K7" s="1026"/>
      <c r="L7" s="1026"/>
      <c r="M7" s="130"/>
      <c r="N7" s="1026" t="s">
        <v>109</v>
      </c>
      <c r="O7" s="1026"/>
      <c r="P7" s="1026"/>
      <c r="Q7" s="1026"/>
      <c r="R7" s="1018"/>
      <c r="S7" s="1018"/>
      <c r="AB7" s="1026" t="s">
        <v>109</v>
      </c>
      <c r="AC7" s="1026"/>
      <c r="AD7" s="1026"/>
      <c r="AE7" s="1026"/>
      <c r="AF7" s="1026"/>
      <c r="AG7" s="1026"/>
      <c r="AH7" s="1026" t="s">
        <v>109</v>
      </c>
      <c r="AI7" s="1026"/>
      <c r="AJ7" s="1026"/>
      <c r="AK7" s="164"/>
      <c r="AL7" s="1018"/>
      <c r="AM7" s="1018"/>
      <c r="AN7" s="129"/>
      <c r="AO7" s="357"/>
      <c r="AP7" s="357"/>
      <c r="AR7" s="1058"/>
      <c r="AS7" s="1058"/>
      <c r="AT7" s="1058"/>
      <c r="AU7" s="1058"/>
      <c r="AV7" s="1058"/>
      <c r="AW7" s="1058"/>
      <c r="AX7" s="355"/>
      <c r="AY7" s="1058"/>
      <c r="AZ7" s="1058"/>
      <c r="BA7" s="1058"/>
      <c r="BB7" s="1058"/>
      <c r="BC7" s="1058"/>
      <c r="BD7" s="356"/>
      <c r="BE7" s="1042"/>
      <c r="BF7" s="1042"/>
    </row>
    <row r="8" spans="1:58" ht="21.6" customHeight="1" x14ac:dyDescent="0.25">
      <c r="A8" s="1055"/>
      <c r="B8" s="64"/>
      <c r="C8" s="8"/>
      <c r="D8" s="8"/>
      <c r="E8" s="17"/>
      <c r="G8" s="126" t="s">
        <v>110</v>
      </c>
      <c r="H8" s="126" t="s">
        <v>111</v>
      </c>
      <c r="I8" s="126" t="s">
        <v>112</v>
      </c>
      <c r="J8" s="126" t="s">
        <v>113</v>
      </c>
      <c r="K8" s="189"/>
      <c r="L8" s="189"/>
      <c r="M8" s="189"/>
      <c r="N8" s="126" t="s">
        <v>114</v>
      </c>
      <c r="O8" s="126" t="s">
        <v>115</v>
      </c>
      <c r="P8" s="126" t="s">
        <v>116</v>
      </c>
      <c r="Q8" s="126" t="s">
        <v>117</v>
      </c>
      <c r="R8" s="126"/>
      <c r="S8" s="126"/>
      <c r="T8" s="8"/>
      <c r="U8" s="8"/>
      <c r="AB8" s="126" t="s">
        <v>118</v>
      </c>
      <c r="AC8" s="126" t="s">
        <v>119</v>
      </c>
      <c r="AD8" s="126" t="s">
        <v>120</v>
      </c>
      <c r="AE8" s="126" t="s">
        <v>121</v>
      </c>
      <c r="AF8" s="189"/>
      <c r="AG8" s="189"/>
      <c r="AH8" s="126" t="s">
        <v>122</v>
      </c>
      <c r="AI8" s="126" t="s">
        <v>123</v>
      </c>
      <c r="AJ8" s="126" t="s">
        <v>124</v>
      </c>
      <c r="AK8" s="126"/>
      <c r="AL8" s="8"/>
      <c r="AM8" s="8"/>
      <c r="AN8" s="23"/>
      <c r="AO8" s="633"/>
      <c r="AP8" s="633"/>
      <c r="AR8" s="358"/>
      <c r="AS8" s="358"/>
      <c r="AT8" s="358"/>
      <c r="AU8" s="358"/>
      <c r="AV8" s="359"/>
      <c r="AW8" s="359"/>
      <c r="AX8" s="359"/>
      <c r="AY8" s="358"/>
      <c r="AZ8" s="358"/>
      <c r="BA8" s="358"/>
      <c r="BB8" s="358"/>
      <c r="BC8" s="358"/>
      <c r="BD8" s="358"/>
      <c r="BE8"/>
      <c r="BF8"/>
    </row>
    <row r="9" spans="1:58" ht="105.75" customHeight="1" x14ac:dyDescent="0.25">
      <c r="A9" s="1056"/>
      <c r="B9" s="64"/>
      <c r="C9" s="557" t="s">
        <v>133</v>
      </c>
      <c r="D9" s="333"/>
      <c r="E9" s="559"/>
      <c r="F9" s="173"/>
      <c r="G9" s="472" t="s">
        <v>381</v>
      </c>
      <c r="H9" s="190" t="s">
        <v>382</v>
      </c>
      <c r="I9" s="190" t="s">
        <v>383</v>
      </c>
      <c r="J9" s="190" t="s">
        <v>384</v>
      </c>
      <c r="K9" s="470" t="s">
        <v>138</v>
      </c>
      <c r="L9" s="471" t="s">
        <v>139</v>
      </c>
      <c r="M9" s="189"/>
      <c r="N9" s="475" t="s">
        <v>140</v>
      </c>
      <c r="O9" s="472" t="s">
        <v>385</v>
      </c>
      <c r="P9" s="472" t="s">
        <v>143</v>
      </c>
      <c r="Q9" s="476" t="s">
        <v>386</v>
      </c>
      <c r="R9" s="480" t="s">
        <v>144</v>
      </c>
      <c r="S9" s="651" t="s">
        <v>145</v>
      </c>
      <c r="T9" s="629"/>
      <c r="U9" s="628"/>
      <c r="W9" s="1034"/>
      <c r="X9" s="1034"/>
      <c r="Y9" s="1034"/>
      <c r="Z9" s="1034"/>
      <c r="AA9" s="593"/>
      <c r="AB9" s="595" t="s">
        <v>387</v>
      </c>
      <c r="AC9" s="595" t="s">
        <v>388</v>
      </c>
      <c r="AD9" s="595" t="s">
        <v>389</v>
      </c>
      <c r="AE9" s="595" t="s">
        <v>390</v>
      </c>
      <c r="AF9" s="596" t="s">
        <v>138</v>
      </c>
      <c r="AG9" s="594" t="s">
        <v>139</v>
      </c>
      <c r="AH9" s="475" t="s">
        <v>140</v>
      </c>
      <c r="AI9" s="472" t="s">
        <v>385</v>
      </c>
      <c r="AJ9" s="472" t="s">
        <v>143</v>
      </c>
      <c r="AK9" s="569"/>
      <c r="AL9" s="480" t="s">
        <v>144</v>
      </c>
      <c r="AM9" s="481" t="s">
        <v>145</v>
      </c>
      <c r="AN9" s="387"/>
      <c r="AO9" s="1138"/>
      <c r="AP9" s="1138"/>
      <c r="AQ9" s="1138"/>
      <c r="AR9" s="634"/>
      <c r="AS9" s="362"/>
      <c r="AT9" s="362"/>
      <c r="AU9" s="362"/>
      <c r="AV9" s="635"/>
      <c r="AW9" s="635"/>
      <c r="AX9" s="359"/>
      <c r="AY9" s="634"/>
      <c r="AZ9" s="634"/>
      <c r="BA9" s="634"/>
      <c r="BB9" s="634"/>
      <c r="BC9" s="362"/>
      <c r="BD9" s="364"/>
      <c r="BE9" s="636"/>
      <c r="BF9" s="636"/>
    </row>
    <row r="10" spans="1:58" ht="65.45" customHeight="1" x14ac:dyDescent="0.25">
      <c r="A10" s="1056"/>
      <c r="B10" s="64"/>
      <c r="C10" s="566" t="s">
        <v>156</v>
      </c>
      <c r="D10" s="567" t="s">
        <v>157</v>
      </c>
      <c r="E10" s="623" t="s">
        <v>158</v>
      </c>
      <c r="F10" s="173"/>
      <c r="G10" s="192" t="s">
        <v>159</v>
      </c>
      <c r="H10" s="192" t="s">
        <v>160</v>
      </c>
      <c r="I10" s="192" t="s">
        <v>160</v>
      </c>
      <c r="J10" s="196" t="s">
        <v>161</v>
      </c>
      <c r="K10" s="192" t="s">
        <v>162</v>
      </c>
      <c r="L10" s="194" t="s">
        <v>163</v>
      </c>
      <c r="M10" s="195"/>
      <c r="N10" s="617" t="s">
        <v>164</v>
      </c>
      <c r="O10" s="618" t="s">
        <v>165</v>
      </c>
      <c r="P10" s="618" t="s">
        <v>166</v>
      </c>
      <c r="Q10" s="619" t="s">
        <v>391</v>
      </c>
      <c r="R10" s="604" t="s">
        <v>167</v>
      </c>
      <c r="S10" s="652" t="s">
        <v>163</v>
      </c>
      <c r="T10" s="189"/>
      <c r="U10" s="388"/>
      <c r="W10" s="1139" t="s">
        <v>156</v>
      </c>
      <c r="X10" s="1139"/>
      <c r="Y10" s="1140" t="s">
        <v>158</v>
      </c>
      <c r="Z10" s="1140"/>
      <c r="AA10" s="593"/>
      <c r="AB10" s="597" t="s">
        <v>392</v>
      </c>
      <c r="AC10" s="175" t="s">
        <v>160</v>
      </c>
      <c r="AD10" s="175" t="s">
        <v>772</v>
      </c>
      <c r="AE10" s="175" t="s">
        <v>775</v>
      </c>
      <c r="AF10" s="597" t="s">
        <v>162</v>
      </c>
      <c r="AG10" s="197" t="s">
        <v>163</v>
      </c>
      <c r="AH10" s="477" t="s">
        <v>164</v>
      </c>
      <c r="AI10" s="618" t="s">
        <v>165</v>
      </c>
      <c r="AJ10" s="618" t="s">
        <v>166</v>
      </c>
      <c r="AK10" s="570"/>
      <c r="AL10" s="337" t="s">
        <v>167</v>
      </c>
      <c r="AM10" s="338" t="s">
        <v>163</v>
      </c>
      <c r="AN10" s="388"/>
      <c r="AO10" s="1141"/>
      <c r="AP10" s="1141"/>
      <c r="AQ10" s="638"/>
      <c r="AR10" s="366"/>
      <c r="AS10" s="366"/>
      <c r="AT10" s="366"/>
      <c r="AU10" s="367"/>
      <c r="AV10" s="366"/>
      <c r="AW10" s="366"/>
      <c r="AX10" s="368"/>
      <c r="AY10" s="367"/>
      <c r="AZ10" s="367"/>
      <c r="BA10" s="367"/>
      <c r="BB10" s="367"/>
      <c r="BC10" s="367"/>
      <c r="BD10" s="370"/>
      <c r="BE10" s="366"/>
      <c r="BF10" s="366"/>
    </row>
    <row r="11" spans="1:58" ht="117.95" customHeight="1" x14ac:dyDescent="0.25">
      <c r="A11" s="1057"/>
      <c r="B11" s="52"/>
      <c r="C11" s="560" t="s">
        <v>393</v>
      </c>
      <c r="D11" s="852" t="s">
        <v>172</v>
      </c>
      <c r="E11" s="625" t="s">
        <v>394</v>
      </c>
      <c r="F11" s="176"/>
      <c r="G11" s="334"/>
      <c r="H11" s="177"/>
      <c r="I11" s="177" t="s">
        <v>174</v>
      </c>
      <c r="J11" s="177" t="s">
        <v>174</v>
      </c>
      <c r="K11" s="429" t="e">
        <f>IF(D11="N/A", "N/A",IF(E11="N/A","N/A",AVERAGE(G11,H11)))</f>
        <v>#DIV/0!</v>
      </c>
      <c r="L11" s="202" t="e">
        <f t="shared" ref="L11:L18" si="0">IF(K11="N/A","N/A",IF(K11&lt;=1,"Bajo",IF(K11&lt;=2,"Medio","Alto")))</f>
        <v>#DIV/0!</v>
      </c>
      <c r="M11" s="121"/>
      <c r="N11" s="177"/>
      <c r="O11" s="177"/>
      <c r="P11" s="177"/>
      <c r="Q11" s="177"/>
      <c r="R11" s="621" t="e">
        <f>IF(D11="N/A", "N/A",IF(E11="N/A","N/A",K11-K11*(AVERAGE(N11:Q11)/3)))</f>
        <v>#DIV/0!</v>
      </c>
      <c r="S11" s="202" t="e">
        <f t="shared" ref="S11:S18" si="1">IF(R11="N/A","N/A",IF(R11&lt;=1,"Bajo",IF(R11&lt;=2,"Medio","Alto")))</f>
        <v>#DIV/0!</v>
      </c>
      <c r="T11" s="653"/>
      <c r="U11" s="135"/>
      <c r="W11" s="1142" t="str">
        <f t="shared" ref="W11:W18" si="2">C11</f>
        <v>Plazas y espacios abiertos: espacios abiertos públicamente accesibles, usualmente pavimentados con poca o nada de vegetación. Pueden combinarse con parques y jardines.</v>
      </c>
      <c r="X11" s="1142"/>
      <c r="Y11" s="1143" t="s">
        <v>395</v>
      </c>
      <c r="Z11" s="1143"/>
      <c r="AA11" s="96"/>
      <c r="AB11" s="177"/>
      <c r="AC11" s="178"/>
      <c r="AD11" s="178"/>
      <c r="AE11" s="178" t="s">
        <v>174</v>
      </c>
      <c r="AF11" s="429" t="e">
        <f>IF(D11="N/A", "N/A",IF(Y11="N/A","N/A",AVERAGE(AB11:AD11)))</f>
        <v>#DIV/0!</v>
      </c>
      <c r="AG11" s="184" t="e">
        <f t="shared" ref="AG11:AG18" si="3">IF(AF11="N/A","N/A",IF(AF11&lt;=1,"Bajo",IF(AF11&lt;=2,"Medio","Alto")))</f>
        <v>#DIV/0!</v>
      </c>
      <c r="AH11" s="178"/>
      <c r="AI11" s="178"/>
      <c r="AJ11" s="178"/>
      <c r="AK11" s="571"/>
      <c r="AL11" s="339" t="e">
        <f>IF(D11="N/A", "N/A",IF(Y11="N/A","N/A",AF11-AF11*(AVERAGE(AH11:AJ11)/3)))</f>
        <v>#DIV/0!</v>
      </c>
      <c r="AM11" s="340" t="e">
        <f t="shared" ref="AM11:AM18" si="4">IF(AL11="N/A","N/A",IF(AL11&lt;=1,"Bajo",IF(AL11&lt;=2,"Medio","Alto")))</f>
        <v>#DIV/0!</v>
      </c>
      <c r="AN11" s="389"/>
      <c r="AO11" s="1144"/>
      <c r="AP11" s="1144"/>
      <c r="AQ11" s="22"/>
      <c r="AR11" s="349"/>
      <c r="AS11" s="85"/>
      <c r="AT11" s="85"/>
      <c r="AU11" s="85"/>
      <c r="AV11" s="373"/>
      <c r="AW11" s="374"/>
      <c r="AX11" s="375"/>
      <c r="AY11" s="85"/>
      <c r="AZ11" s="85"/>
      <c r="BA11" s="85"/>
      <c r="BB11" s="85"/>
      <c r="BC11" s="85"/>
      <c r="BD11" s="376"/>
      <c r="BE11" s="377"/>
      <c r="BF11" s="374"/>
    </row>
    <row r="12" spans="1:58" ht="117" customHeight="1" x14ac:dyDescent="0.25">
      <c r="A12" s="1057"/>
      <c r="B12" s="60"/>
      <c r="C12" s="560" t="s">
        <v>396</v>
      </c>
      <c r="D12" s="852" t="s">
        <v>172</v>
      </c>
      <c r="E12" s="626" t="s">
        <v>397</v>
      </c>
      <c r="F12" s="179"/>
      <c r="G12" s="334"/>
      <c r="H12" s="177"/>
      <c r="I12" s="177" t="s">
        <v>174</v>
      </c>
      <c r="J12" s="177" t="s">
        <v>174</v>
      </c>
      <c r="K12" s="429" t="e">
        <f>IF(D12="N/A", "N/A",IF(E12="N/A","N/A",AVERAGE(G12,H12)))</f>
        <v>#DIV/0!</v>
      </c>
      <c r="L12" s="202" t="e">
        <f t="shared" si="0"/>
        <v>#DIV/0!</v>
      </c>
      <c r="M12" s="125"/>
      <c r="N12" s="177"/>
      <c r="O12" s="177"/>
      <c r="P12" s="177"/>
      <c r="Q12" s="177"/>
      <c r="R12" s="621" t="e">
        <f>IF(D12="N/A", "N/A",IF(E12="N/A","N/A",K12-K12*(AVERAGE(N12:Q12)/3)))</f>
        <v>#DIV/0!</v>
      </c>
      <c r="S12" s="202" t="e">
        <f t="shared" si="1"/>
        <v>#DIV/0!</v>
      </c>
      <c r="T12" s="653"/>
      <c r="U12" s="135"/>
      <c r="W12" s="1145" t="str">
        <f t="shared" si="2"/>
        <v>Parques y jardines: espacios verdes públicos destinados a fines recreativos o de conservación (como deportes, pícnic, etc.).  Pueden combinarse con plazas y otros espacios abiertos.</v>
      </c>
      <c r="X12" s="1145"/>
      <c r="Y12" s="1145" t="s">
        <v>398</v>
      </c>
      <c r="Z12" s="1145"/>
      <c r="AB12" s="177"/>
      <c r="AC12" s="178"/>
      <c r="AD12" s="178"/>
      <c r="AE12" s="178" t="s">
        <v>174</v>
      </c>
      <c r="AF12" s="429" t="e">
        <f>IF(D12="N/A", "N/A",IF(Y12="N/A","N/A",AVERAGE(AB12:AD12)))</f>
        <v>#DIV/0!</v>
      </c>
      <c r="AG12" s="184" t="e">
        <f t="shared" si="3"/>
        <v>#DIV/0!</v>
      </c>
      <c r="AH12" s="178"/>
      <c r="AI12" s="178"/>
      <c r="AJ12" s="178"/>
      <c r="AK12" s="572"/>
      <c r="AL12" s="339" t="e">
        <f t="shared" ref="AL12:AL18" si="5">IF(D12="N/A", "N/A",IF(Y12="N/A","N/A",AF12-AF12*(AVERAGE(AH12:AJ12)/3)))</f>
        <v>#DIV/0!</v>
      </c>
      <c r="AM12" s="340" t="e">
        <f t="shared" si="4"/>
        <v>#DIV/0!</v>
      </c>
      <c r="AN12" s="389"/>
      <c r="AO12" s="1144"/>
      <c r="AP12" s="1144"/>
      <c r="AQ12" s="393"/>
      <c r="AR12" s="349"/>
      <c r="AS12" s="85"/>
      <c r="AT12" s="85"/>
      <c r="AU12" s="85"/>
      <c r="AV12" s="373"/>
      <c r="AW12" s="374"/>
      <c r="AX12" s="262"/>
      <c r="AY12" s="85"/>
      <c r="AZ12" s="85"/>
      <c r="BA12" s="85"/>
      <c r="BB12" s="85"/>
      <c r="BC12" s="85"/>
      <c r="BD12" s="85"/>
      <c r="BE12" s="377"/>
      <c r="BF12" s="374"/>
    </row>
    <row r="13" spans="1:58" ht="120" customHeight="1" x14ac:dyDescent="0.25">
      <c r="A13" s="52"/>
      <c r="B13" s="81"/>
      <c r="C13" s="560" t="s">
        <v>181</v>
      </c>
      <c r="D13" s="852" t="s">
        <v>172</v>
      </c>
      <c r="E13" s="625" t="s">
        <v>399</v>
      </c>
      <c r="F13" s="180"/>
      <c r="G13" s="334"/>
      <c r="H13" s="177"/>
      <c r="I13" s="177"/>
      <c r="J13" s="177"/>
      <c r="K13" s="429" t="e">
        <f>IF(D13="N/A", "N/A",IF(E13="N/A","N/A",AVERAGE(G13:J13)))</f>
        <v>#DIV/0!</v>
      </c>
      <c r="L13" s="202" t="e">
        <f t="shared" si="0"/>
        <v>#DIV/0!</v>
      </c>
      <c r="M13" s="125"/>
      <c r="N13" s="177"/>
      <c r="O13" s="177"/>
      <c r="P13" s="177"/>
      <c r="Q13" s="177"/>
      <c r="R13" s="621" t="e">
        <f t="shared" ref="R13:R18" si="6">IF(D13="N/A", "N/A",IF(E13="N/A","N/A",K13-K13*(AVERAGE(N13:Q13)/3)))</f>
        <v>#DIV/0!</v>
      </c>
      <c r="S13" s="202" t="e">
        <f t="shared" si="1"/>
        <v>#DIV/0!</v>
      </c>
      <c r="T13" s="653"/>
      <c r="U13" s="135"/>
      <c r="W13" s="1145" t="str">
        <f t="shared" si="2"/>
        <v>Edificios e infraestructuras auxiliares:  casetas técnicas, almacenes, aparcamientos, aparcabicicletas, quioscos, pequeños polideportivos cubiertos, pasarelas, etc.</v>
      </c>
      <c r="X13" s="1145"/>
      <c r="Y13" s="1143" t="s">
        <v>400</v>
      </c>
      <c r="Z13" s="1143"/>
      <c r="AB13" s="177"/>
      <c r="AC13" s="178"/>
      <c r="AD13" s="178"/>
      <c r="AE13" s="178"/>
      <c r="AF13" s="429" t="e">
        <f>IF(D13="N/A", "N/A",IF(Y13="N/A","N/A",AVERAGE(AB13:AE13)))</f>
        <v>#DIV/0!</v>
      </c>
      <c r="AG13" s="184" t="e">
        <f t="shared" si="3"/>
        <v>#DIV/0!</v>
      </c>
      <c r="AH13" s="178"/>
      <c r="AI13" s="178"/>
      <c r="AJ13" s="178"/>
      <c r="AK13" s="572"/>
      <c r="AL13" s="339" t="e">
        <f t="shared" si="5"/>
        <v>#DIV/0!</v>
      </c>
      <c r="AM13" s="340" t="e">
        <f t="shared" si="4"/>
        <v>#DIV/0!</v>
      </c>
      <c r="AN13" s="389"/>
      <c r="AO13" s="1144"/>
      <c r="AP13" s="1144"/>
      <c r="AQ13" s="22"/>
      <c r="AR13" s="349"/>
      <c r="AS13" s="85"/>
      <c r="AT13" s="85"/>
      <c r="AU13" s="85"/>
      <c r="AV13" s="373"/>
      <c r="AW13" s="374"/>
      <c r="AX13" s="262"/>
      <c r="AY13" s="85"/>
      <c r="AZ13" s="85"/>
      <c r="BA13" s="85"/>
      <c r="BB13" s="85"/>
      <c r="BC13" s="85"/>
      <c r="BD13" s="85"/>
      <c r="BE13" s="377"/>
      <c r="BF13" s="374"/>
    </row>
    <row r="14" spans="1:58" ht="99.95" customHeight="1" x14ac:dyDescent="0.25">
      <c r="A14" s="69"/>
      <c r="B14" s="81"/>
      <c r="C14" s="560" t="s">
        <v>185</v>
      </c>
      <c r="D14" s="852" t="s">
        <v>172</v>
      </c>
      <c r="E14" s="625" t="s">
        <v>401</v>
      </c>
      <c r="F14" s="179"/>
      <c r="G14" s="334"/>
      <c r="H14" s="177"/>
      <c r="I14" s="178" t="s">
        <v>174</v>
      </c>
      <c r="J14" s="177"/>
      <c r="K14" s="429" t="e">
        <f>IF(D14="N/A","N/A",IF(E14="N/A","N/A",AVERAGE(G14,H14,J14)))</f>
        <v>#DIV/0!</v>
      </c>
      <c r="L14" s="202" t="e">
        <f t="shared" si="0"/>
        <v>#DIV/0!</v>
      </c>
      <c r="M14" s="125"/>
      <c r="N14" s="177"/>
      <c r="O14" s="177"/>
      <c r="P14" s="177"/>
      <c r="Q14" s="177"/>
      <c r="R14" s="621" t="e">
        <f>IF(D14="N/A", "N/A",IF(E14="N/A","N/A",K14-K14*(AVERAGE(N14:Q14)/3)))</f>
        <v>#DIV/0!</v>
      </c>
      <c r="S14" s="202" t="e">
        <f t="shared" si="1"/>
        <v>#DIV/0!</v>
      </c>
      <c r="T14" s="653"/>
      <c r="U14" s="135"/>
      <c r="W14" s="1145" t="str">
        <f t="shared" si="2"/>
        <v>Equipos: componentes de iluminación, vallas, aparatos de aire acondicionado de las instalaciones interiores, equipos electromecánicos para piscinas, etc.</v>
      </c>
      <c r="X14" s="1145"/>
      <c r="Y14" s="1143" t="s">
        <v>402</v>
      </c>
      <c r="Z14" s="1143"/>
      <c r="AB14" s="177"/>
      <c r="AC14" s="178"/>
      <c r="AD14" s="178"/>
      <c r="AE14" s="178"/>
      <c r="AF14" s="429" t="e">
        <f>IF(D14="N/A", "N/A",IF(Y14="N/A","N/A",AVERAGE(AB14:AE14)))</f>
        <v>#DIV/0!</v>
      </c>
      <c r="AG14" s="184" t="e">
        <f t="shared" si="3"/>
        <v>#DIV/0!</v>
      </c>
      <c r="AH14" s="178"/>
      <c r="AI14" s="178"/>
      <c r="AJ14" s="178"/>
      <c r="AK14" s="572"/>
      <c r="AL14" s="339" t="e">
        <f t="shared" si="5"/>
        <v>#DIV/0!</v>
      </c>
      <c r="AM14" s="340" t="e">
        <f t="shared" si="4"/>
        <v>#DIV/0!</v>
      </c>
      <c r="AN14" s="389"/>
      <c r="AO14" s="1144"/>
      <c r="AP14" s="1144"/>
      <c r="AQ14" s="393"/>
      <c r="AR14" s="349"/>
      <c r="AS14" s="85"/>
      <c r="AT14" s="85"/>
      <c r="AU14" s="85"/>
      <c r="AV14" s="373"/>
      <c r="AW14" s="374"/>
      <c r="AX14" s="262"/>
      <c r="AY14" s="85"/>
      <c r="AZ14" s="85"/>
      <c r="BA14" s="85"/>
      <c r="BB14" s="85"/>
      <c r="BC14" s="85"/>
      <c r="BD14" s="85"/>
      <c r="BE14" s="377"/>
      <c r="BF14" s="374"/>
    </row>
    <row r="15" spans="1:58" ht="99.95" customHeight="1" x14ac:dyDescent="0.25">
      <c r="A15" s="181"/>
      <c r="B15" s="79"/>
      <c r="C15" s="560" t="s">
        <v>188</v>
      </c>
      <c r="D15" s="852" t="s">
        <v>172</v>
      </c>
      <c r="E15" s="625" t="s">
        <v>403</v>
      </c>
      <c r="F15" s="179"/>
      <c r="G15" s="334"/>
      <c r="H15" s="177"/>
      <c r="I15" s="177"/>
      <c r="J15" s="177"/>
      <c r="K15" s="429" t="e">
        <f>IF(D15="N/A", "N/A",IF(E15="N/A","N/A",AVERAGE(G15:J15)))</f>
        <v>#DIV/0!</v>
      </c>
      <c r="L15" s="202" t="e">
        <f t="shared" si="0"/>
        <v>#DIV/0!</v>
      </c>
      <c r="M15" s="125"/>
      <c r="N15" s="177"/>
      <c r="O15" s="177"/>
      <c r="P15" s="177"/>
      <c r="Q15" s="177"/>
      <c r="R15" s="621" t="e">
        <f t="shared" si="6"/>
        <v>#DIV/0!</v>
      </c>
      <c r="S15" s="202" t="e">
        <f t="shared" si="1"/>
        <v>#DIV/0!</v>
      </c>
      <c r="T15" s="653"/>
      <c r="U15" s="135"/>
      <c r="W15" s="1145" t="str">
        <f t="shared" si="2"/>
        <v>Mobiliario urbano: mesas y bancos fijos, fuentes, jardineras, señales y paneles informativos, paradas de autobús dentro de los límites del proyecto, plataformas de observación, etc.</v>
      </c>
      <c r="X15" s="1145"/>
      <c r="Y15" s="1143" t="s">
        <v>404</v>
      </c>
      <c r="Z15" s="1143"/>
      <c r="AB15" s="177"/>
      <c r="AC15" s="178" t="s">
        <v>174</v>
      </c>
      <c r="AD15" s="178"/>
      <c r="AE15" s="178"/>
      <c r="AF15" s="429" t="e">
        <f>IF(D15="N/A", "N/A",IF(Y15="N/A","N/A",AVERAGE(AB15,AD15,AE15)))</f>
        <v>#DIV/0!</v>
      </c>
      <c r="AG15" s="184" t="e">
        <f t="shared" si="3"/>
        <v>#DIV/0!</v>
      </c>
      <c r="AH15" s="178"/>
      <c r="AI15" s="178"/>
      <c r="AJ15" s="178"/>
      <c r="AK15" s="572"/>
      <c r="AL15" s="339" t="e">
        <f t="shared" si="5"/>
        <v>#DIV/0!</v>
      </c>
      <c r="AM15" s="340" t="e">
        <f t="shared" si="4"/>
        <v>#DIV/0!</v>
      </c>
      <c r="AN15" s="389"/>
      <c r="AO15" s="1144"/>
      <c r="AP15" s="1144"/>
      <c r="AQ15" s="393"/>
      <c r="AR15" s="349"/>
      <c r="AS15" s="85"/>
      <c r="AT15" s="85"/>
      <c r="AU15" s="85"/>
      <c r="AV15" s="373"/>
      <c r="AW15" s="374"/>
      <c r="AX15" s="262"/>
      <c r="AY15" s="85"/>
      <c r="AZ15" s="85"/>
      <c r="BA15" s="85"/>
      <c r="BB15" s="85"/>
      <c r="BC15" s="85"/>
      <c r="BD15" s="85"/>
      <c r="BE15" s="377"/>
      <c r="BF15" s="374"/>
    </row>
    <row r="16" spans="1:58" ht="99.95" customHeight="1" x14ac:dyDescent="0.25">
      <c r="A16" s="182"/>
      <c r="B16" s="79"/>
      <c r="C16" s="624" t="s">
        <v>192</v>
      </c>
      <c r="D16" s="852" t="s">
        <v>172</v>
      </c>
      <c r="E16" s="625" t="s">
        <v>405</v>
      </c>
      <c r="F16" s="179"/>
      <c r="G16" s="334"/>
      <c r="H16" s="177"/>
      <c r="I16" s="177" t="s">
        <v>174</v>
      </c>
      <c r="J16" s="177"/>
      <c r="K16" s="429" t="e">
        <f>IF(D16="N/A","N/A",IF(E16="N/A","N/A",AVERAGE(G16,H16,J16)))</f>
        <v>#DIV/0!</v>
      </c>
      <c r="L16" s="202" t="e">
        <f t="shared" si="0"/>
        <v>#DIV/0!</v>
      </c>
      <c r="M16" s="125"/>
      <c r="N16" s="177"/>
      <c r="O16" s="177"/>
      <c r="P16" s="177"/>
      <c r="Q16" s="177"/>
      <c r="R16" s="621" t="e">
        <f t="shared" si="6"/>
        <v>#DIV/0!</v>
      </c>
      <c r="S16" s="202" t="e">
        <f t="shared" si="1"/>
        <v>#DIV/0!</v>
      </c>
      <c r="T16" s="653"/>
      <c r="U16" s="135"/>
      <c r="W16" s="1145" t="str">
        <f t="shared" si="2"/>
        <v>Espacios verdes en vías peatonales/ciclables, aceras, calles peatonales y bordes de las carreteras.</v>
      </c>
      <c r="X16" s="1145"/>
      <c r="Y16" s="1145" t="s">
        <v>406</v>
      </c>
      <c r="Z16" s="1145"/>
      <c r="AB16" s="177"/>
      <c r="AC16" s="178" t="s">
        <v>174</v>
      </c>
      <c r="AD16" s="178"/>
      <c r="AE16" s="178" t="s">
        <v>174</v>
      </c>
      <c r="AF16" s="429" t="e">
        <f>IF(D16="N/A", "N/A",IF(Y16="N/A","N/A",AVERAGE(AB16,AD16)))</f>
        <v>#DIV/0!</v>
      </c>
      <c r="AG16" s="184" t="e">
        <f t="shared" si="3"/>
        <v>#DIV/0!</v>
      </c>
      <c r="AH16" s="178"/>
      <c r="AI16" s="178"/>
      <c r="AJ16" s="178"/>
      <c r="AK16" s="572"/>
      <c r="AL16" s="339" t="e">
        <f t="shared" si="5"/>
        <v>#DIV/0!</v>
      </c>
      <c r="AM16" s="340" t="e">
        <f t="shared" si="4"/>
        <v>#DIV/0!</v>
      </c>
      <c r="AN16" s="389"/>
      <c r="AO16" s="1144"/>
      <c r="AP16" s="1144"/>
      <c r="AQ16" s="393"/>
      <c r="AR16" s="349"/>
      <c r="AS16" s="85"/>
      <c r="AT16" s="85"/>
      <c r="AU16" s="85"/>
      <c r="AV16" s="373"/>
      <c r="AW16" s="374"/>
      <c r="AX16" s="262"/>
      <c r="AY16" s="85"/>
      <c r="AZ16" s="85"/>
      <c r="BA16" s="85"/>
      <c r="BB16" s="85"/>
      <c r="BC16" s="85"/>
      <c r="BD16" s="85"/>
      <c r="BE16" s="377"/>
      <c r="BF16" s="374"/>
    </row>
    <row r="17" spans="1:58" ht="114.75" customHeight="1" x14ac:dyDescent="0.25">
      <c r="A17" s="182"/>
      <c r="B17" s="79"/>
      <c r="C17" s="562" t="s">
        <v>196</v>
      </c>
      <c r="D17" s="852" t="s">
        <v>172</v>
      </c>
      <c r="E17" s="905" t="s">
        <v>762</v>
      </c>
      <c r="F17" s="180"/>
      <c r="G17" s="334"/>
      <c r="H17" s="177"/>
      <c r="I17" s="177"/>
      <c r="J17" s="177"/>
      <c r="K17" s="429" t="e">
        <f>IF(D17="N/A", "N/A",IF(E17="N/A","N/A",AVERAGE(G17:J17)))</f>
        <v>#DIV/0!</v>
      </c>
      <c r="L17" s="202" t="e">
        <f t="shared" si="0"/>
        <v>#DIV/0!</v>
      </c>
      <c r="M17" s="125"/>
      <c r="N17" s="177"/>
      <c r="O17" s="177"/>
      <c r="P17" s="177"/>
      <c r="Q17" s="177"/>
      <c r="R17" s="621" t="e">
        <f t="shared" si="6"/>
        <v>#DIV/0!</v>
      </c>
      <c r="S17" s="202" t="e">
        <f t="shared" si="1"/>
        <v>#DIV/0!</v>
      </c>
      <c r="T17" s="653"/>
      <c r="U17" s="135"/>
      <c r="W17" s="1145" t="str">
        <f t="shared" si="2"/>
        <v>Parques infantiles e instalaciones deportivas al aire libre (incluidos equipos fitness, campos fútbol y baloncesto, pistas de voleibol, canchas de tenis y pádel, piscinas, etc.).</v>
      </c>
      <c r="X17" s="1145"/>
      <c r="Y17" s="1143" t="s">
        <v>407</v>
      </c>
      <c r="Z17" s="1143"/>
      <c r="AB17" s="177"/>
      <c r="AC17" s="178"/>
      <c r="AD17" s="178"/>
      <c r="AE17" s="178"/>
      <c r="AF17" s="429" t="e">
        <f>IF(D17="N/A", "N/A",IF(Y17="N/A","N/A",AVERAGE(AB17:AE17)))</f>
        <v>#DIV/0!</v>
      </c>
      <c r="AG17" s="184" t="e">
        <f t="shared" si="3"/>
        <v>#DIV/0!</v>
      </c>
      <c r="AH17" s="178"/>
      <c r="AI17" s="178"/>
      <c r="AJ17" s="178"/>
      <c r="AK17" s="572"/>
      <c r="AL17" s="339" t="e">
        <f t="shared" si="5"/>
        <v>#DIV/0!</v>
      </c>
      <c r="AM17" s="340" t="e">
        <f t="shared" si="4"/>
        <v>#DIV/0!</v>
      </c>
      <c r="AN17" s="389"/>
      <c r="AO17" s="1144"/>
      <c r="AP17" s="1144"/>
      <c r="AQ17" s="393"/>
      <c r="AR17" s="349"/>
      <c r="AS17" s="85"/>
      <c r="AT17" s="85"/>
      <c r="AU17" s="85"/>
      <c r="AV17" s="373"/>
      <c r="AW17" s="374"/>
      <c r="AX17" s="262"/>
      <c r="AY17" s="85"/>
      <c r="AZ17" s="85"/>
      <c r="BA17" s="85"/>
      <c r="BB17" s="85"/>
      <c r="BC17" s="85"/>
      <c r="BD17" s="85"/>
      <c r="BE17" s="377"/>
      <c r="BF17" s="374"/>
    </row>
    <row r="18" spans="1:58" ht="99.95" customHeight="1" x14ac:dyDescent="0.25">
      <c r="A18" s="182"/>
      <c r="B18" s="79"/>
      <c r="C18" s="624" t="s">
        <v>200</v>
      </c>
      <c r="D18" s="852" t="s">
        <v>172</v>
      </c>
      <c r="E18" s="625" t="s">
        <v>408</v>
      </c>
      <c r="F18" s="179"/>
      <c r="G18" s="177"/>
      <c r="H18" s="177"/>
      <c r="I18" s="177" t="s">
        <v>174</v>
      </c>
      <c r="J18" s="177" t="s">
        <v>174</v>
      </c>
      <c r="K18" s="429" t="e">
        <f>IF(D18="N/A", "N/A",IF(E18="N/A","N/A",AVERAGE(G18:H18)))</f>
        <v>#DIV/0!</v>
      </c>
      <c r="L18" s="202" t="e">
        <f t="shared" si="0"/>
        <v>#DIV/0!</v>
      </c>
      <c r="M18" s="125"/>
      <c r="N18" s="177"/>
      <c r="O18" s="177"/>
      <c r="P18" s="177"/>
      <c r="Q18" s="177" t="s">
        <v>174</v>
      </c>
      <c r="R18" s="621" t="e">
        <f t="shared" si="6"/>
        <v>#DIV/0!</v>
      </c>
      <c r="S18" s="202" t="e">
        <f t="shared" si="1"/>
        <v>#DIV/0!</v>
      </c>
      <c r="T18" s="653"/>
      <c r="U18" s="135"/>
      <c r="W18" s="1145" t="str">
        <f t="shared" si="2"/>
        <v>Infraestructuras azules/verdes (incluidos estanques artificiales, aliviaderos biológicos y otras soluciones basadas en la naturaleza).</v>
      </c>
      <c r="X18" s="1145"/>
      <c r="Y18" s="1143" t="s">
        <v>409</v>
      </c>
      <c r="Z18" s="1143"/>
      <c r="AB18" s="177"/>
      <c r="AC18" s="178"/>
      <c r="AD18" s="178"/>
      <c r="AE18" s="178" t="s">
        <v>174</v>
      </c>
      <c r="AF18" s="429" t="e">
        <f>IF(D18="N/A", "N/A",IF(Y18="N/A","N/A",AVERAGE(AB18:AD18)))</f>
        <v>#DIV/0!</v>
      </c>
      <c r="AG18" s="184" t="e">
        <f t="shared" si="3"/>
        <v>#DIV/0!</v>
      </c>
      <c r="AH18" s="178"/>
      <c r="AI18" s="178"/>
      <c r="AJ18" s="178"/>
      <c r="AK18" s="572"/>
      <c r="AL18" s="339" t="e">
        <f t="shared" si="5"/>
        <v>#DIV/0!</v>
      </c>
      <c r="AM18" s="340" t="e">
        <f t="shared" si="4"/>
        <v>#DIV/0!</v>
      </c>
      <c r="AN18" s="389"/>
      <c r="AO18" s="1144"/>
      <c r="AP18" s="1144"/>
      <c r="AQ18" s="22"/>
      <c r="AR18" s="349"/>
      <c r="AS18" s="349"/>
      <c r="AT18" s="349"/>
      <c r="AU18" s="349"/>
      <c r="AV18" s="373"/>
      <c r="AW18" s="374"/>
      <c r="AX18" s="262"/>
      <c r="AY18" s="85"/>
      <c r="AZ18" s="85"/>
      <c r="BA18" s="85"/>
      <c r="BB18" s="85"/>
      <c r="BC18" s="85"/>
      <c r="BD18" s="85"/>
      <c r="BE18" s="377"/>
      <c r="BF18" s="374"/>
    </row>
    <row r="19" spans="1:58" x14ac:dyDescent="0.25">
      <c r="J19" s="467"/>
      <c r="K19" s="467"/>
    </row>
    <row r="20" spans="1:58" ht="27" customHeight="1" x14ac:dyDescent="0.25">
      <c r="H20" s="579"/>
      <c r="I20" s="579"/>
      <c r="J20" s="579"/>
      <c r="K20" s="579"/>
      <c r="X20" s="88"/>
      <c r="Y20" s="88"/>
      <c r="Z20" s="88"/>
      <c r="AA20" s="88"/>
      <c r="AB20" s="88"/>
      <c r="AC20" s="88"/>
      <c r="AD20" s="88"/>
      <c r="AE20" s="88"/>
      <c r="AF20" s="88"/>
      <c r="AG20" s="351"/>
      <c r="AH20" s="88"/>
      <c r="AI20" s="88"/>
      <c r="AJ20" s="88"/>
    </row>
    <row r="21" spans="1:58" s="88" customFormat="1" ht="33.75" customHeight="1" x14ac:dyDescent="0.3">
      <c r="B21" s="40"/>
      <c r="C21" s="1052"/>
      <c r="D21" s="1052"/>
      <c r="E21" s="8"/>
      <c r="F21" s="40"/>
      <c r="G21" s="582" t="s">
        <v>125</v>
      </c>
      <c r="H21" s="582" t="s">
        <v>126</v>
      </c>
      <c r="I21" s="582" t="s">
        <v>127</v>
      </c>
      <c r="J21" s="1146" t="s">
        <v>410</v>
      </c>
      <c r="K21" s="1146"/>
      <c r="L21" s="40"/>
      <c r="M21" s="40"/>
      <c r="N21" s="469"/>
      <c r="O21" s="469"/>
      <c r="P21" s="469"/>
      <c r="Q21" s="608" t="s">
        <v>128</v>
      </c>
      <c r="R21" s="608" t="s">
        <v>129</v>
      </c>
      <c r="S21" s="609" t="s">
        <v>130</v>
      </c>
      <c r="T21" s="603"/>
      <c r="U21" s="1063" t="s">
        <v>411</v>
      </c>
      <c r="V21" s="1063"/>
      <c r="W21" s="1147"/>
      <c r="X21" s="637"/>
      <c r="Y21" s="346"/>
      <c r="Z21" s="346"/>
      <c r="AB21" s="642"/>
      <c r="AC21" s="642"/>
      <c r="AD21" s="642"/>
      <c r="AE21" s="642"/>
      <c r="AF21" s="1141"/>
      <c r="AG21" s="1141"/>
      <c r="AK21" s="40"/>
      <c r="AL21" s="40"/>
      <c r="AM21" s="200"/>
      <c r="AN21" s="183"/>
      <c r="AO21" s="632"/>
    </row>
    <row r="22" spans="1:58" s="88" customFormat="1" ht="66" customHeight="1" x14ac:dyDescent="0.25">
      <c r="B22" s="40"/>
      <c r="C22" s="1043" t="s">
        <v>412</v>
      </c>
      <c r="D22" s="1043"/>
      <c r="E22" s="1043"/>
      <c r="F22" s="40"/>
      <c r="G22" s="583" t="s">
        <v>216</v>
      </c>
      <c r="H22" s="583" t="s">
        <v>217</v>
      </c>
      <c r="I22" s="583" t="s">
        <v>218</v>
      </c>
      <c r="J22" s="584" t="s">
        <v>138</v>
      </c>
      <c r="K22" s="584" t="s">
        <v>219</v>
      </c>
      <c r="L22" s="40"/>
      <c r="M22" s="40"/>
      <c r="N22" s="1043" t="s">
        <v>413</v>
      </c>
      <c r="O22" s="1043"/>
      <c r="P22" s="1043"/>
      <c r="Q22" s="583" t="s">
        <v>216</v>
      </c>
      <c r="R22" s="583" t="s">
        <v>217</v>
      </c>
      <c r="S22" s="583" t="s">
        <v>218</v>
      </c>
      <c r="T22" s="605"/>
      <c r="U22" s="1148" t="s">
        <v>138</v>
      </c>
      <c r="V22" s="1149"/>
      <c r="W22" s="639" t="s">
        <v>219</v>
      </c>
      <c r="X22" s="362"/>
      <c r="Y22" s="1062"/>
      <c r="Z22" s="1062"/>
      <c r="AA22" s="1062"/>
      <c r="AB22" s="643"/>
      <c r="AC22" s="643"/>
      <c r="AD22" s="643"/>
      <c r="AE22" s="643"/>
      <c r="AF22" s="636"/>
      <c r="AG22" s="636"/>
      <c r="AK22" s="40"/>
      <c r="AL22" s="200"/>
      <c r="AM22" s="183"/>
      <c r="AN22" s="183"/>
    </row>
    <row r="23" spans="1:58" s="88" customFormat="1" ht="59.1" customHeight="1" x14ac:dyDescent="0.25">
      <c r="B23" s="40"/>
      <c r="C23" s="1044" t="s">
        <v>225</v>
      </c>
      <c r="D23" s="1045"/>
      <c r="E23" s="403" t="s">
        <v>158</v>
      </c>
      <c r="F23" s="40"/>
      <c r="G23" s="585" t="s">
        <v>414</v>
      </c>
      <c r="H23" s="585" t="s">
        <v>755</v>
      </c>
      <c r="I23" s="585" t="s">
        <v>227</v>
      </c>
      <c r="J23" s="585" t="s">
        <v>162</v>
      </c>
      <c r="K23" s="585" t="s">
        <v>163</v>
      </c>
      <c r="L23" s="40"/>
      <c r="M23" s="40"/>
      <c r="N23" s="348" t="s">
        <v>225</v>
      </c>
      <c r="O23" s="1046" t="s">
        <v>158</v>
      </c>
      <c r="P23" s="1046"/>
      <c r="Q23" s="585" t="s">
        <v>414</v>
      </c>
      <c r="R23" s="585" t="s">
        <v>755</v>
      </c>
      <c r="S23" s="585" t="s">
        <v>227</v>
      </c>
      <c r="T23" s="606"/>
      <c r="U23" s="1150" t="s">
        <v>162</v>
      </c>
      <c r="V23" s="1151"/>
      <c r="W23" s="640" t="s">
        <v>163</v>
      </c>
      <c r="X23" s="366"/>
      <c r="Y23" s="638"/>
      <c r="Z23" s="1138"/>
      <c r="AA23" s="1138"/>
      <c r="AB23" s="366"/>
      <c r="AC23" s="366"/>
      <c r="AD23" s="366"/>
      <c r="AE23" s="366"/>
      <c r="AF23" s="366"/>
      <c r="AG23" s="366"/>
      <c r="AK23" s="40"/>
      <c r="AL23" s="200"/>
      <c r="AM23" s="183"/>
      <c r="AN23" s="183"/>
    </row>
    <row r="24" spans="1:58" s="88" customFormat="1" ht="69" customHeight="1" x14ac:dyDescent="0.25">
      <c r="B24" s="40"/>
      <c r="C24" s="1037" t="s">
        <v>230</v>
      </c>
      <c r="D24" s="1037"/>
      <c r="E24" s="406" t="s">
        <v>415</v>
      </c>
      <c r="F24" s="66"/>
      <c r="G24" s="853"/>
      <c r="H24" s="853"/>
      <c r="I24" s="853"/>
      <c r="J24" s="857" t="e">
        <f>IF(E24="N/A", "N/A", AVERAGE(G24,H24,I24))</f>
        <v>#DIV/0!</v>
      </c>
      <c r="K24" s="404" t="e">
        <f>IF(J24="N/A","N/A",IF(J24&lt;=1,"Bajo",IF(J24&lt;=2,"Medio","Alto")))</f>
        <v>#DIV/0!</v>
      </c>
      <c r="L24" s="468"/>
      <c r="M24" s="130"/>
      <c r="N24" s="592" t="s">
        <v>230</v>
      </c>
      <c r="O24" s="1050" t="s">
        <v>416</v>
      </c>
      <c r="P24" s="1051"/>
      <c r="Q24" s="897"/>
      <c r="R24" s="897"/>
      <c r="S24" s="898"/>
      <c r="T24" s="607"/>
      <c r="U24" s="1153" t="e">
        <f>IF(O24="N/A","N/A",AVERAGE(Q24:S24))</f>
        <v>#DIV/0!</v>
      </c>
      <c r="V24" s="1154"/>
      <c r="W24" s="641" t="e">
        <f>IF(U24="N/A","N/A",IF(U24&lt;=1,"Bajo",IF(U24&lt;=2,"Medio","Alto")))</f>
        <v>#DIV/0!</v>
      </c>
      <c r="X24" s="374"/>
      <c r="Y24" s="644"/>
      <c r="Z24" s="1152"/>
      <c r="AA24" s="1152"/>
      <c r="AB24" s="646"/>
      <c r="AC24" s="646"/>
      <c r="AD24" s="647"/>
      <c r="AE24" s="647"/>
      <c r="AF24" s="262"/>
      <c r="AG24" s="374"/>
      <c r="AK24" s="40"/>
      <c r="AL24" s="200"/>
      <c r="AM24" s="183"/>
      <c r="AN24" s="183"/>
    </row>
    <row r="25" spans="1:58" s="88" customFormat="1" ht="57" customHeight="1" x14ac:dyDescent="0.25">
      <c r="B25" s="69"/>
      <c r="C25" s="1037" t="s">
        <v>233</v>
      </c>
      <c r="D25" s="1037"/>
      <c r="E25" s="904" t="s">
        <v>417</v>
      </c>
      <c r="F25" s="66"/>
      <c r="G25" s="853"/>
      <c r="H25" s="853"/>
      <c r="I25" s="853"/>
      <c r="J25" s="857" t="e">
        <f>IF(E25="N/A", "N/A", AVERAGE(G25:I25))</f>
        <v>#DIV/0!</v>
      </c>
      <c r="K25" s="404" t="e">
        <f>IF(J25="N/A","N/A",IF(J25&lt;=1,"Bajo",IF(J25&lt;=2,"Medio","Alto")))</f>
        <v>#DIV/0!</v>
      </c>
      <c r="L25" s="467"/>
      <c r="M25" s="130"/>
      <c r="N25" s="592" t="s">
        <v>235</v>
      </c>
      <c r="O25" s="1047" t="s">
        <v>418</v>
      </c>
      <c r="P25" s="1048"/>
      <c r="Q25" s="897"/>
      <c r="R25" s="897"/>
      <c r="S25" s="898"/>
      <c r="T25" s="607"/>
      <c r="U25" s="1153" t="e">
        <f>IF(O25="N/A","N/A",AVERAGE(Q25:S25))</f>
        <v>#DIV/0!</v>
      </c>
      <c r="V25" s="1154"/>
      <c r="W25" s="641" t="e">
        <f>IF(U25="N/A","N/A",IF(U25&lt;=1,"Bajo",IF(U25&lt;=2,"Medio","Alto")))</f>
        <v>#DIV/0!</v>
      </c>
      <c r="X25" s="374"/>
      <c r="Y25" s="644"/>
      <c r="Z25" s="1152"/>
      <c r="AA25" s="1152"/>
      <c r="AB25" s="646"/>
      <c r="AC25" s="646"/>
      <c r="AD25" s="647"/>
      <c r="AE25" s="647"/>
      <c r="AF25" s="262"/>
      <c r="AG25" s="374"/>
      <c r="AK25" s="40"/>
      <c r="AL25" s="200"/>
      <c r="AM25" s="183"/>
      <c r="AN25" s="183"/>
    </row>
    <row r="26" spans="1:58" s="88" customFormat="1" ht="75" customHeight="1" x14ac:dyDescent="0.25">
      <c r="B26" s="155"/>
      <c r="C26" s="1037" t="s">
        <v>238</v>
      </c>
      <c r="D26" s="1037"/>
      <c r="E26" s="406" t="s">
        <v>419</v>
      </c>
      <c r="F26" s="40"/>
      <c r="G26" s="853"/>
      <c r="H26" s="853"/>
      <c r="I26" s="853"/>
      <c r="J26" s="857" t="e">
        <f>IF(E26="N/A", "N/A",AVERAGE(G26:I26))</f>
        <v>#DIV/0!</v>
      </c>
      <c r="K26" s="404" t="e">
        <f>IF(J26="N/A","N/A",IF(J26&lt;=1,"Bajo",IF(J26&lt;=2,"Medio","Alto")))</f>
        <v>#DIV/0!</v>
      </c>
      <c r="L26" s="189"/>
      <c r="M26" s="189"/>
      <c r="N26" s="592" t="s">
        <v>238</v>
      </c>
      <c r="O26" s="1050" t="s">
        <v>420</v>
      </c>
      <c r="P26" s="1051"/>
      <c r="Q26" s="855"/>
      <c r="R26" s="855"/>
      <c r="S26" s="855"/>
      <c r="T26" s="616"/>
      <c r="U26" s="1153" t="e">
        <f>IF(O26="N/A","N/A",AVERAGE(Q26:S26))</f>
        <v>#DIV/0!</v>
      </c>
      <c r="V26" s="1154"/>
      <c r="W26" s="866" t="e">
        <f>IF(U26="N/A","N/A",IF(U26&lt;=1,"Bajo",IF(U26&lt;=2,"Medio","Alto")))</f>
        <v>#DIV/0!</v>
      </c>
      <c r="X26" s="374"/>
      <c r="Y26" s="644"/>
      <c r="Z26" s="1152"/>
      <c r="AA26" s="1152"/>
      <c r="AB26" s="648"/>
      <c r="AC26" s="649"/>
      <c r="AD26" s="647"/>
      <c r="AE26" s="647"/>
      <c r="AF26" s="262"/>
      <c r="AG26" s="374"/>
      <c r="AK26" s="40"/>
      <c r="AL26" s="200"/>
      <c r="AM26" s="183"/>
      <c r="AN26" s="183"/>
    </row>
    <row r="27" spans="1:58" s="88" customFormat="1" ht="48.95" customHeight="1" x14ac:dyDescent="0.25">
      <c r="B27" s="40"/>
      <c r="C27" s="588"/>
      <c r="D27" s="589"/>
      <c r="E27" s="521"/>
      <c r="F27" s="179"/>
      <c r="G27" s="77"/>
      <c r="H27" s="77"/>
      <c r="I27" s="77"/>
      <c r="J27" s="77"/>
      <c r="K27" s="590"/>
      <c r="L27" s="135"/>
      <c r="M27" s="125"/>
      <c r="N27" s="77"/>
      <c r="O27" s="591"/>
      <c r="P27" s="591"/>
      <c r="Q27" s="591"/>
      <c r="R27" s="591"/>
      <c r="S27" s="77"/>
      <c r="T27" s="466"/>
      <c r="U27" s="600"/>
      <c r="V27" s="40"/>
      <c r="W27" s="40"/>
      <c r="AG27" s="351"/>
      <c r="AK27" s="40"/>
      <c r="AL27" s="40"/>
      <c r="AM27" s="40"/>
      <c r="AN27" s="200"/>
      <c r="AO27" s="632"/>
      <c r="AP27" s="632"/>
    </row>
    <row r="28" spans="1:58" s="88" customFormat="1" ht="48.95" customHeight="1" x14ac:dyDescent="0.25">
      <c r="B28" s="40"/>
      <c r="C28" s="588"/>
      <c r="D28" s="589"/>
      <c r="E28" s="521"/>
      <c r="F28" s="179"/>
      <c r="G28" s="896"/>
      <c r="H28" s="77"/>
      <c r="I28" s="896"/>
      <c r="J28" s="77"/>
      <c r="K28" s="590"/>
      <c r="L28" s="135"/>
      <c r="M28" s="125"/>
      <c r="N28" s="77"/>
      <c r="O28" s="591"/>
      <c r="P28" s="591"/>
      <c r="Q28" s="591"/>
      <c r="R28" s="591"/>
      <c r="S28" s="77"/>
      <c r="T28" s="466"/>
      <c r="U28" s="135"/>
      <c r="V28" s="40"/>
      <c r="W28" s="40"/>
      <c r="AG28" s="351"/>
      <c r="AK28" s="40"/>
      <c r="AL28" s="40"/>
      <c r="AM28" s="40"/>
      <c r="AN28" s="200"/>
      <c r="AO28" s="632"/>
      <c r="AP28" s="632"/>
    </row>
    <row r="29" spans="1:58" s="88" customFormat="1" ht="48.95" customHeight="1" x14ac:dyDescent="0.25">
      <c r="B29" s="40"/>
      <c r="C29" s="588"/>
      <c r="D29" s="589"/>
      <c r="E29" s="521"/>
      <c r="F29" s="179"/>
      <c r="G29" s="77"/>
      <c r="H29" s="77"/>
      <c r="I29" s="77"/>
      <c r="J29" s="77"/>
      <c r="K29" s="590"/>
      <c r="L29" s="135"/>
      <c r="M29" s="125"/>
      <c r="N29" s="77"/>
      <c r="O29" s="591"/>
      <c r="P29" s="591"/>
      <c r="Q29" s="591"/>
      <c r="R29" s="591"/>
      <c r="S29" s="77"/>
      <c r="T29" s="601"/>
      <c r="U29" s="135"/>
      <c r="V29" s="40"/>
      <c r="W29" s="40"/>
      <c r="AG29" s="351"/>
      <c r="AK29" s="40"/>
      <c r="AL29" s="40"/>
      <c r="AM29" s="40"/>
      <c r="AN29" s="200"/>
      <c r="AO29" s="632"/>
      <c r="AP29" s="632"/>
    </row>
    <row r="30" spans="1:58" s="88" customFormat="1" ht="48.95" customHeight="1" x14ac:dyDescent="0.25">
      <c r="B30" s="40"/>
      <c r="C30" s="588"/>
      <c r="D30" s="589"/>
      <c r="E30" s="521"/>
      <c r="F30" s="180"/>
      <c r="G30" s="77"/>
      <c r="H30" s="77"/>
      <c r="I30" s="77"/>
      <c r="J30" s="77"/>
      <c r="K30" s="590"/>
      <c r="L30" s="135"/>
      <c r="M30" s="125"/>
      <c r="N30" s="77"/>
      <c r="O30" s="591"/>
      <c r="P30" s="591"/>
      <c r="Q30" s="591"/>
      <c r="R30" s="591"/>
      <c r="S30" s="77"/>
      <c r="T30" s="466"/>
      <c r="U30" s="135"/>
      <c r="V30" s="40"/>
      <c r="W30" s="40"/>
      <c r="X30" s="40"/>
      <c r="Y30" s="40"/>
      <c r="Z30" s="40"/>
      <c r="AA30" s="40"/>
      <c r="AB30" s="40"/>
      <c r="AC30" s="40"/>
      <c r="AD30" s="40"/>
      <c r="AE30" s="40"/>
      <c r="AF30" s="40"/>
      <c r="AG30" s="165"/>
      <c r="AH30" s="40"/>
      <c r="AI30" s="40"/>
      <c r="AJ30" s="40"/>
      <c r="AK30" s="40"/>
      <c r="AL30" s="40"/>
      <c r="AM30" s="40"/>
      <c r="AN30" s="200"/>
      <c r="AO30" s="632"/>
      <c r="AP30" s="632"/>
    </row>
    <row r="31" spans="1:58" s="88" customFormat="1" ht="48.95" customHeight="1" x14ac:dyDescent="0.25">
      <c r="B31" s="40"/>
      <c r="C31" s="588"/>
      <c r="D31" s="589"/>
      <c r="E31" s="521"/>
      <c r="F31" s="179"/>
      <c r="G31" s="77"/>
      <c r="H31" s="77"/>
      <c r="I31" s="77"/>
      <c r="J31" s="77"/>
      <c r="K31" s="590"/>
      <c r="L31" s="135"/>
      <c r="M31" s="125"/>
      <c r="N31" s="77"/>
      <c r="O31" s="77"/>
      <c r="P31" s="77"/>
      <c r="Q31" s="591"/>
      <c r="R31" s="591"/>
      <c r="S31" s="77"/>
      <c r="T31" s="466"/>
      <c r="U31" s="135"/>
      <c r="V31" s="40"/>
      <c r="W31" s="40"/>
      <c r="X31" s="40"/>
      <c r="Y31" s="40"/>
      <c r="Z31" s="40"/>
      <c r="AA31" s="40"/>
      <c r="AB31" s="40"/>
      <c r="AC31" s="40"/>
      <c r="AD31" s="40"/>
      <c r="AE31" s="40"/>
      <c r="AF31" s="40"/>
      <c r="AG31" s="165"/>
      <c r="AH31" s="40"/>
      <c r="AI31" s="40"/>
      <c r="AJ31" s="40"/>
      <c r="AK31" s="40"/>
      <c r="AL31" s="40"/>
      <c r="AM31" s="40"/>
      <c r="AN31" s="200"/>
      <c r="AO31" s="632"/>
      <c r="AP31" s="632"/>
    </row>
    <row r="32" spans="1:58" s="88" customFormat="1" ht="48.95" customHeight="1" x14ac:dyDescent="0.25">
      <c r="B32" s="40"/>
      <c r="C32" s="588"/>
      <c r="D32" s="589"/>
      <c r="E32" s="521"/>
      <c r="F32" s="179"/>
      <c r="G32" s="77"/>
      <c r="H32" s="77"/>
      <c r="I32" s="77"/>
      <c r="J32" s="253"/>
      <c r="K32" s="590"/>
      <c r="L32" s="135"/>
      <c r="M32" s="125"/>
      <c r="N32" s="77"/>
      <c r="O32" s="77"/>
      <c r="P32" s="77"/>
      <c r="Q32" s="591"/>
      <c r="R32" s="591"/>
      <c r="S32" s="77"/>
      <c r="T32" s="466"/>
      <c r="U32" s="135"/>
      <c r="V32" s="40"/>
      <c r="W32" s="40"/>
      <c r="X32" s="40"/>
      <c r="Y32" s="40"/>
      <c r="Z32" s="40"/>
      <c r="AA32" s="40"/>
      <c r="AB32" s="40"/>
      <c r="AC32" s="40"/>
      <c r="AD32" s="40"/>
      <c r="AE32" s="40"/>
      <c r="AF32" s="40"/>
      <c r="AG32" s="165"/>
      <c r="AH32" s="40"/>
      <c r="AI32" s="40"/>
      <c r="AJ32" s="40"/>
      <c r="AK32" s="40"/>
      <c r="AL32" s="40"/>
      <c r="AM32" s="40"/>
      <c r="AN32" s="200"/>
      <c r="AO32" s="632"/>
      <c r="AP32" s="632"/>
    </row>
    <row r="33" spans="3:42" s="88" customFormat="1" ht="48.95" customHeight="1" x14ac:dyDescent="0.25">
      <c r="C33" s="371"/>
      <c r="D33" s="372"/>
      <c r="E33" s="22"/>
      <c r="F33" s="378"/>
      <c r="G33" s="85"/>
      <c r="H33" s="85"/>
      <c r="I33" s="260"/>
      <c r="J33" s="260"/>
      <c r="K33" s="373"/>
      <c r="L33" s="374"/>
      <c r="M33" s="262"/>
      <c r="N33" s="85"/>
      <c r="O33" s="85"/>
      <c r="P33" s="85"/>
      <c r="Q33" s="349"/>
      <c r="R33" s="349"/>
      <c r="S33" s="85"/>
      <c r="T33" s="377"/>
      <c r="U33" s="374"/>
      <c r="AG33" s="351"/>
      <c r="AH33" s="40"/>
      <c r="AI33" s="40"/>
      <c r="AJ33" s="40"/>
      <c r="AK33" s="40"/>
      <c r="AL33" s="40"/>
      <c r="AM33" s="40"/>
      <c r="AN33" s="200"/>
      <c r="AO33" s="632"/>
      <c r="AP33" s="632"/>
    </row>
    <row r="34" spans="3:42" s="88" customFormat="1" ht="48.95" customHeight="1" x14ac:dyDescent="0.25">
      <c r="C34" s="371"/>
      <c r="D34" s="372"/>
      <c r="E34" s="22"/>
      <c r="F34" s="378"/>
      <c r="G34" s="85"/>
      <c r="H34" s="85"/>
      <c r="I34" s="260"/>
      <c r="J34" s="260"/>
      <c r="K34" s="373"/>
      <c r="L34" s="374"/>
      <c r="M34" s="262"/>
      <c r="N34" s="85"/>
      <c r="O34" s="85"/>
      <c r="P34" s="85"/>
      <c r="Q34" s="349"/>
      <c r="R34" s="349"/>
      <c r="S34" s="85"/>
      <c r="T34" s="377"/>
      <c r="U34" s="374"/>
      <c r="AG34" s="351"/>
      <c r="AN34" s="200"/>
      <c r="AO34" s="632"/>
      <c r="AP34" s="632"/>
    </row>
    <row r="35" spans="3:42" s="88" customFormat="1" ht="48.95" customHeight="1" x14ac:dyDescent="0.25">
      <c r="C35" s="371"/>
      <c r="D35" s="372"/>
      <c r="E35" s="22"/>
      <c r="G35" s="85"/>
      <c r="H35" s="85"/>
      <c r="I35" s="260"/>
      <c r="J35" s="85"/>
      <c r="K35" s="373"/>
      <c r="L35" s="374"/>
      <c r="N35" s="85"/>
      <c r="O35" s="85"/>
      <c r="P35" s="85"/>
      <c r="Q35" s="349"/>
      <c r="R35" s="349"/>
      <c r="T35" s="377"/>
      <c r="U35" s="374"/>
      <c r="AG35" s="351"/>
      <c r="AN35" s="200"/>
      <c r="AO35" s="632"/>
      <c r="AP35" s="632"/>
    </row>
    <row r="36" spans="3:42" s="88" customFormat="1" ht="48.95" customHeight="1" x14ac:dyDescent="0.25">
      <c r="C36" s="371"/>
      <c r="D36" s="372"/>
      <c r="E36" s="22"/>
      <c r="G36" s="85"/>
      <c r="H36" s="85"/>
      <c r="I36" s="260"/>
      <c r="J36" s="85"/>
      <c r="K36" s="373"/>
      <c r="L36" s="374"/>
      <c r="N36" s="85"/>
      <c r="O36" s="85"/>
      <c r="P36" s="85"/>
      <c r="Q36" s="349"/>
      <c r="R36" s="349"/>
      <c r="T36" s="377"/>
      <c r="U36" s="374"/>
      <c r="AG36" s="351"/>
      <c r="AN36" s="200"/>
      <c r="AO36" s="632"/>
      <c r="AP36" s="632"/>
    </row>
    <row r="37" spans="3:42" s="88" customFormat="1" ht="48.95" customHeight="1" x14ac:dyDescent="0.25">
      <c r="C37" s="371"/>
      <c r="D37" s="372"/>
      <c r="E37" s="22"/>
      <c r="G37" s="85"/>
      <c r="H37" s="85"/>
      <c r="I37" s="260"/>
      <c r="J37" s="85"/>
      <c r="K37" s="373"/>
      <c r="L37" s="374"/>
      <c r="N37" s="85"/>
      <c r="O37" s="85"/>
      <c r="P37" s="85"/>
      <c r="Q37" s="349"/>
      <c r="R37" s="349"/>
      <c r="T37" s="377"/>
      <c r="U37" s="374"/>
      <c r="AG37" s="351"/>
      <c r="AN37" s="200"/>
      <c r="AO37" s="632"/>
      <c r="AP37" s="632"/>
    </row>
    <row r="38" spans="3:42" s="88" customFormat="1" ht="48.95" customHeight="1" x14ac:dyDescent="0.25">
      <c r="C38" s="371"/>
      <c r="D38" s="372"/>
      <c r="E38" s="22"/>
      <c r="G38" s="85"/>
      <c r="H38" s="85"/>
      <c r="I38" s="260"/>
      <c r="J38" s="85"/>
      <c r="K38" s="373"/>
      <c r="L38" s="374"/>
      <c r="N38" s="85"/>
      <c r="O38" s="349"/>
      <c r="P38" s="349"/>
      <c r="Q38" s="349"/>
      <c r="R38" s="349"/>
      <c r="T38" s="377"/>
      <c r="U38" s="374"/>
      <c r="AG38" s="351"/>
      <c r="AN38" s="200"/>
      <c r="AO38" s="632"/>
      <c r="AP38" s="632"/>
    </row>
    <row r="39" spans="3:42" s="88" customFormat="1" ht="48.95" customHeight="1" x14ac:dyDescent="0.25">
      <c r="C39" s="371"/>
      <c r="D39" s="372"/>
      <c r="E39" s="22"/>
      <c r="G39" s="85"/>
      <c r="H39" s="85"/>
      <c r="I39" s="260"/>
      <c r="J39" s="85"/>
      <c r="K39" s="373"/>
      <c r="L39" s="374"/>
      <c r="N39" s="85"/>
      <c r="O39" s="349"/>
      <c r="P39" s="349"/>
      <c r="Q39" s="349"/>
      <c r="R39" s="349"/>
      <c r="T39" s="377"/>
      <c r="U39" s="374"/>
      <c r="AG39" s="351"/>
      <c r="AN39" s="200"/>
      <c r="AO39" s="632"/>
      <c r="AP39" s="632"/>
    </row>
    <row r="40" spans="3:42" s="88" customFormat="1" ht="48.95" customHeight="1" x14ac:dyDescent="0.25">
      <c r="C40" s="371"/>
      <c r="D40" s="372"/>
      <c r="E40" s="22"/>
      <c r="G40" s="85"/>
      <c r="H40" s="260"/>
      <c r="I40" s="85"/>
      <c r="J40" s="85"/>
      <c r="K40" s="373"/>
      <c r="L40" s="374"/>
      <c r="N40" s="85"/>
      <c r="O40" s="349"/>
      <c r="P40" s="349"/>
      <c r="Q40" s="349"/>
      <c r="R40" s="349"/>
      <c r="T40" s="377"/>
      <c r="U40" s="374"/>
      <c r="V40" s="380"/>
      <c r="W40" s="380"/>
      <c r="X40" s="380"/>
      <c r="Y40" s="380"/>
      <c r="Z40" s="380"/>
      <c r="AA40" s="380"/>
      <c r="AG40" s="351"/>
      <c r="AN40" s="200"/>
      <c r="AO40" s="632"/>
      <c r="AP40" s="632"/>
    </row>
    <row r="41" spans="3:42" s="88" customFormat="1" ht="48.95" customHeight="1" x14ac:dyDescent="0.25">
      <c r="C41" s="371"/>
      <c r="D41" s="372"/>
      <c r="E41" s="22"/>
      <c r="F41" s="381"/>
      <c r="G41" s="381"/>
      <c r="K41" s="351"/>
      <c r="L41" s="351"/>
      <c r="N41" s="351"/>
      <c r="O41" s="351"/>
      <c r="P41" s="351"/>
      <c r="Q41" s="351"/>
      <c r="R41" s="351"/>
      <c r="AG41" s="351"/>
      <c r="AN41" s="200"/>
      <c r="AO41" s="632"/>
      <c r="AP41" s="632"/>
    </row>
    <row r="42" spans="3:42" s="88" customFormat="1" ht="48.95" customHeight="1" x14ac:dyDescent="0.25">
      <c r="C42" s="371"/>
      <c r="D42" s="372"/>
      <c r="E42" s="22"/>
      <c r="F42" s="381"/>
      <c r="G42" s="381"/>
      <c r="K42" s="351"/>
      <c r="L42" s="351"/>
      <c r="N42" s="351"/>
      <c r="O42" s="351"/>
      <c r="P42" s="351"/>
      <c r="Q42" s="351"/>
      <c r="R42" s="351"/>
      <c r="AG42" s="351"/>
      <c r="AN42" s="200"/>
      <c r="AO42" s="632"/>
      <c r="AP42" s="632"/>
    </row>
    <row r="43" spans="3:42" s="88" customFormat="1" ht="48.95" customHeight="1" x14ac:dyDescent="0.25">
      <c r="C43" s="382"/>
      <c r="D43" s="383"/>
      <c r="E43" s="384"/>
      <c r="F43" s="381"/>
      <c r="G43" s="381"/>
      <c r="K43" s="351"/>
      <c r="L43" s="351"/>
      <c r="N43" s="351"/>
      <c r="O43" s="351"/>
      <c r="P43" s="351"/>
      <c r="Q43" s="351"/>
      <c r="R43" s="351"/>
      <c r="AG43" s="351"/>
      <c r="AN43" s="200"/>
      <c r="AO43" s="632"/>
      <c r="AP43" s="632"/>
    </row>
    <row r="44" spans="3:42" s="88" customFormat="1" ht="48.95" customHeight="1" x14ac:dyDescent="0.25">
      <c r="C44" s="382"/>
      <c r="D44" s="383"/>
      <c r="E44" s="384"/>
      <c r="K44" s="351"/>
      <c r="L44" s="351"/>
      <c r="N44" s="351"/>
      <c r="O44" s="351"/>
      <c r="P44" s="351"/>
      <c r="Q44" s="351"/>
      <c r="R44" s="351"/>
      <c r="AG44" s="351"/>
      <c r="AN44" s="200"/>
      <c r="AO44" s="632"/>
      <c r="AP44" s="632"/>
    </row>
    <row r="45" spans="3:42" s="88" customFormat="1" ht="48.95" customHeight="1" x14ac:dyDescent="0.25">
      <c r="C45" s="382"/>
      <c r="D45" s="383"/>
      <c r="E45" s="384"/>
      <c r="K45" s="351"/>
      <c r="L45" s="351"/>
      <c r="N45" s="351"/>
      <c r="O45" s="351"/>
      <c r="P45" s="351"/>
      <c r="Q45" s="351"/>
      <c r="R45" s="351"/>
      <c r="AG45" s="351"/>
      <c r="AN45" s="200"/>
      <c r="AO45" s="632"/>
      <c r="AP45" s="632"/>
    </row>
    <row r="46" spans="3:42" s="88" customFormat="1" ht="48.95" customHeight="1" x14ac:dyDescent="0.25">
      <c r="C46" s="385"/>
      <c r="D46" s="383"/>
      <c r="E46" s="384"/>
      <c r="K46" s="351"/>
      <c r="L46" s="351"/>
      <c r="N46" s="351"/>
      <c r="O46" s="351"/>
      <c r="P46" s="351"/>
      <c r="Q46" s="351"/>
      <c r="R46" s="351"/>
      <c r="AG46" s="351"/>
      <c r="AN46" s="200"/>
      <c r="AO46" s="632"/>
      <c r="AP46" s="632"/>
    </row>
    <row r="47" spans="3:42" s="88" customFormat="1" x14ac:dyDescent="0.25">
      <c r="AG47" s="351"/>
      <c r="AN47" s="200"/>
      <c r="AO47" s="632"/>
      <c r="AP47" s="632"/>
    </row>
    <row r="48" spans="3:42" s="88" customFormat="1" x14ac:dyDescent="0.25">
      <c r="AG48" s="351"/>
      <c r="AN48" s="200"/>
      <c r="AO48" s="632"/>
      <c r="AP48" s="632"/>
    </row>
    <row r="49" spans="3:42" s="88" customFormat="1" x14ac:dyDescent="0.25">
      <c r="AG49" s="351"/>
      <c r="AN49" s="200"/>
      <c r="AO49" s="632"/>
      <c r="AP49" s="632"/>
    </row>
    <row r="50" spans="3:42" s="88" customFormat="1" ht="16.5" x14ac:dyDescent="0.25">
      <c r="C50" s="352"/>
      <c r="D50" s="352"/>
      <c r="E50"/>
      <c r="V50" s="346"/>
      <c r="W50" s="346"/>
      <c r="X50" s="346"/>
      <c r="Y50" s="346"/>
      <c r="Z50" s="346"/>
      <c r="AA50" s="346"/>
      <c r="AG50" s="351"/>
      <c r="AN50" s="200"/>
      <c r="AO50" s="632"/>
      <c r="AP50" s="632"/>
    </row>
    <row r="51" spans="3:42" s="88" customFormat="1" x14ac:dyDescent="0.25">
      <c r="C51" s="1040"/>
      <c r="D51" s="1040"/>
      <c r="E51" s="1040"/>
      <c r="F51" s="353"/>
      <c r="G51" s="1041"/>
      <c r="H51" s="1041"/>
      <c r="I51" s="1041"/>
      <c r="J51" s="1041"/>
      <c r="K51" s="1041"/>
      <c r="L51" s="354"/>
      <c r="M51" s="355"/>
      <c r="N51" s="355"/>
      <c r="O51" s="356"/>
      <c r="P51" s="356"/>
      <c r="Q51" s="356"/>
      <c r="R51" s="356"/>
      <c r="S51" s="356"/>
      <c r="T51" s="1042"/>
      <c r="U51" s="1042"/>
      <c r="AG51" s="351"/>
      <c r="AN51" s="200"/>
      <c r="AO51" s="632"/>
      <c r="AP51" s="632"/>
    </row>
    <row r="52" spans="3:42" s="88" customFormat="1" x14ac:dyDescent="0.25">
      <c r="C52" s="331"/>
      <c r="D52" s="331"/>
      <c r="E52" s="332"/>
      <c r="F52" s="353"/>
      <c r="G52" s="1058"/>
      <c r="H52" s="1058"/>
      <c r="I52" s="1058"/>
      <c r="J52" s="1058"/>
      <c r="K52" s="1058"/>
      <c r="L52" s="1058"/>
      <c r="M52" s="355"/>
      <c r="N52" s="1058"/>
      <c r="O52" s="1058"/>
      <c r="P52" s="1058"/>
      <c r="Q52" s="1058"/>
      <c r="R52" s="434"/>
      <c r="S52" s="356"/>
      <c r="T52" s="357"/>
      <c r="U52" s="357"/>
      <c r="AG52" s="351"/>
      <c r="AN52" s="200"/>
      <c r="AO52" s="632"/>
      <c r="AP52" s="632"/>
    </row>
    <row r="53" spans="3:42" s="88" customFormat="1" ht="18.75" x14ac:dyDescent="0.25">
      <c r="C53"/>
      <c r="D53"/>
      <c r="E53" s="199"/>
      <c r="G53" s="358"/>
      <c r="H53" s="358"/>
      <c r="I53" s="358"/>
      <c r="J53" s="358"/>
      <c r="K53" s="359"/>
      <c r="L53" s="359"/>
      <c r="M53" s="359"/>
      <c r="N53" s="358"/>
      <c r="O53" s="358"/>
      <c r="P53" s="358"/>
      <c r="Q53" s="358"/>
      <c r="R53" s="358"/>
      <c r="S53" s="358"/>
      <c r="T53"/>
      <c r="U53"/>
      <c r="AG53" s="351"/>
      <c r="AN53" s="200"/>
      <c r="AO53" s="632"/>
      <c r="AP53" s="632"/>
    </row>
    <row r="54" spans="3:42" s="88" customFormat="1" x14ac:dyDescent="0.25">
      <c r="C54" s="538"/>
      <c r="D54" s="350"/>
      <c r="E54" s="360"/>
      <c r="F54" s="361"/>
      <c r="G54" s="362"/>
      <c r="H54" s="362"/>
      <c r="I54" s="362"/>
      <c r="J54" s="362"/>
      <c r="K54" s="363"/>
      <c r="L54" s="362"/>
      <c r="M54" s="359"/>
      <c r="N54" s="362"/>
      <c r="O54" s="362"/>
      <c r="P54" s="362"/>
      <c r="Q54" s="362"/>
      <c r="R54" s="362"/>
      <c r="S54" s="364"/>
      <c r="T54" s="365"/>
      <c r="U54" s="365"/>
      <c r="AG54" s="351"/>
      <c r="AN54" s="200"/>
      <c r="AO54" s="632"/>
      <c r="AP54" s="632"/>
    </row>
    <row r="55" spans="3:42" s="88" customFormat="1" x14ac:dyDescent="0.25">
      <c r="C55" s="350"/>
      <c r="D55" s="350"/>
      <c r="E55" s="360"/>
      <c r="F55" s="361"/>
      <c r="G55" s="366"/>
      <c r="H55" s="366"/>
      <c r="I55" s="367"/>
      <c r="J55" s="366"/>
      <c r="K55" s="366"/>
      <c r="L55" s="366"/>
      <c r="M55" s="368"/>
      <c r="N55" s="369"/>
      <c r="O55" s="369"/>
      <c r="P55" s="369"/>
      <c r="Q55" s="369"/>
      <c r="R55" s="369"/>
      <c r="S55" s="370"/>
      <c r="T55" s="366"/>
      <c r="U55" s="366"/>
      <c r="AG55" s="351"/>
      <c r="AN55" s="200"/>
      <c r="AO55" s="632"/>
      <c r="AP55" s="632"/>
    </row>
    <row r="56" spans="3:42" s="88" customFormat="1" ht="48.95" customHeight="1" x14ac:dyDescent="0.25">
      <c r="C56" s="371"/>
      <c r="D56" s="372"/>
      <c r="E56" s="22"/>
      <c r="F56" s="361"/>
      <c r="G56" s="349"/>
      <c r="H56" s="349"/>
      <c r="I56" s="85"/>
      <c r="J56" s="85"/>
      <c r="K56" s="373"/>
      <c r="L56" s="374"/>
      <c r="M56" s="375"/>
      <c r="N56" s="349"/>
      <c r="O56" s="349"/>
      <c r="P56" s="349"/>
      <c r="Q56" s="349"/>
      <c r="R56" s="349"/>
      <c r="S56" s="376"/>
      <c r="T56" s="377"/>
      <c r="U56" s="374"/>
      <c r="AG56" s="351"/>
      <c r="AN56" s="200"/>
      <c r="AO56" s="632"/>
      <c r="AP56" s="632"/>
    </row>
    <row r="57" spans="3:42" s="88" customFormat="1" ht="48.95" customHeight="1" x14ac:dyDescent="0.25">
      <c r="C57" s="371"/>
      <c r="D57" s="372"/>
      <c r="E57" s="22"/>
      <c r="F57" s="378"/>
      <c r="G57" s="85"/>
      <c r="H57" s="85"/>
      <c r="I57" s="85"/>
      <c r="J57" s="85"/>
      <c r="K57" s="373"/>
      <c r="L57" s="374"/>
      <c r="M57" s="262"/>
      <c r="N57" s="85"/>
      <c r="O57" s="85"/>
      <c r="P57" s="85"/>
      <c r="Q57" s="349"/>
      <c r="R57" s="349"/>
      <c r="S57" s="85"/>
      <c r="T57" s="377"/>
      <c r="U57" s="374"/>
      <c r="AG57" s="351"/>
      <c r="AN57" s="200"/>
      <c r="AO57" s="632"/>
      <c r="AP57" s="632"/>
    </row>
    <row r="58" spans="3:42" s="88" customFormat="1" ht="48.95" customHeight="1" x14ac:dyDescent="0.25">
      <c r="C58" s="371"/>
      <c r="D58" s="372"/>
      <c r="E58" s="22"/>
      <c r="F58" s="379"/>
      <c r="G58" s="85"/>
      <c r="H58" s="85"/>
      <c r="I58" s="85"/>
      <c r="J58" s="85"/>
      <c r="K58" s="373"/>
      <c r="L58" s="374"/>
      <c r="M58" s="262"/>
      <c r="N58" s="85"/>
      <c r="O58" s="85"/>
      <c r="P58" s="85"/>
      <c r="Q58" s="349"/>
      <c r="R58" s="349"/>
      <c r="S58" s="85"/>
      <c r="T58" s="377"/>
      <c r="U58" s="374"/>
      <c r="AG58" s="351"/>
      <c r="AN58" s="200"/>
      <c r="AO58" s="632"/>
      <c r="AP58" s="632"/>
    </row>
    <row r="59" spans="3:42" s="88" customFormat="1" ht="48.95" customHeight="1" x14ac:dyDescent="0.25">
      <c r="C59" s="371"/>
      <c r="D59" s="372"/>
      <c r="E59" s="22"/>
      <c r="F59" s="378"/>
      <c r="G59" s="85"/>
      <c r="H59" s="85"/>
      <c r="I59" s="85"/>
      <c r="J59" s="85"/>
      <c r="K59" s="373"/>
      <c r="L59" s="374"/>
      <c r="M59" s="262"/>
      <c r="N59" s="85"/>
      <c r="O59" s="349"/>
      <c r="P59" s="349"/>
      <c r="Q59" s="349"/>
      <c r="R59" s="349"/>
      <c r="S59" s="85"/>
      <c r="T59" s="377"/>
      <c r="U59" s="374"/>
      <c r="AG59" s="351"/>
      <c r="AN59" s="200"/>
      <c r="AO59" s="632"/>
      <c r="AP59" s="632"/>
    </row>
    <row r="60" spans="3:42" s="88" customFormat="1" ht="48.95" customHeight="1" x14ac:dyDescent="0.25">
      <c r="C60" s="371"/>
      <c r="D60" s="372"/>
      <c r="E60" s="22"/>
      <c r="F60" s="378"/>
      <c r="G60" s="85"/>
      <c r="H60" s="85"/>
      <c r="I60" s="85"/>
      <c r="J60" s="85"/>
      <c r="K60" s="373"/>
      <c r="L60" s="374"/>
      <c r="M60" s="262"/>
      <c r="N60" s="85"/>
      <c r="O60" s="349"/>
      <c r="P60" s="349"/>
      <c r="Q60" s="349"/>
      <c r="R60" s="349"/>
      <c r="S60" s="85"/>
      <c r="T60" s="377"/>
      <c r="U60" s="374"/>
      <c r="AG60" s="351"/>
      <c r="AN60" s="200"/>
      <c r="AO60" s="632"/>
      <c r="AP60" s="632"/>
    </row>
    <row r="61" spans="3:42" s="88" customFormat="1" ht="48.95" customHeight="1" x14ac:dyDescent="0.25">
      <c r="C61" s="371"/>
      <c r="D61" s="372"/>
      <c r="E61" s="22"/>
      <c r="F61" s="378"/>
      <c r="G61" s="85"/>
      <c r="H61" s="85"/>
      <c r="I61" s="85"/>
      <c r="J61" s="85"/>
      <c r="K61" s="373"/>
      <c r="L61" s="374"/>
      <c r="M61" s="262"/>
      <c r="N61" s="85"/>
      <c r="O61" s="349"/>
      <c r="P61" s="349"/>
      <c r="Q61" s="349"/>
      <c r="R61" s="349"/>
      <c r="S61" s="85"/>
      <c r="T61" s="377"/>
      <c r="U61" s="374"/>
      <c r="AG61" s="351"/>
      <c r="AN61" s="200"/>
      <c r="AO61" s="632"/>
      <c r="AP61" s="632"/>
    </row>
    <row r="62" spans="3:42" s="88" customFormat="1" ht="48.95" customHeight="1" x14ac:dyDescent="0.25">
      <c r="C62" s="371"/>
      <c r="D62" s="372"/>
      <c r="E62" s="22"/>
      <c r="F62" s="379"/>
      <c r="G62" s="85"/>
      <c r="H62" s="85"/>
      <c r="I62" s="85"/>
      <c r="J62" s="85"/>
      <c r="K62" s="373"/>
      <c r="L62" s="374"/>
      <c r="M62" s="262"/>
      <c r="N62" s="85"/>
      <c r="O62" s="349"/>
      <c r="P62" s="349"/>
      <c r="Q62" s="349"/>
      <c r="R62" s="349"/>
      <c r="S62" s="85"/>
      <c r="T62" s="377"/>
      <c r="U62" s="374"/>
      <c r="AG62" s="351"/>
      <c r="AN62" s="200"/>
      <c r="AO62" s="632"/>
      <c r="AP62" s="632"/>
    </row>
    <row r="63" spans="3:42" s="88" customFormat="1" ht="48.95" customHeight="1" x14ac:dyDescent="0.25">
      <c r="C63" s="371"/>
      <c r="D63" s="372"/>
      <c r="E63" s="22"/>
      <c r="F63" s="378"/>
      <c r="G63" s="85"/>
      <c r="H63" s="85"/>
      <c r="I63" s="85"/>
      <c r="J63" s="85"/>
      <c r="K63" s="373"/>
      <c r="L63" s="374"/>
      <c r="M63" s="262"/>
      <c r="N63" s="85"/>
      <c r="O63" s="85"/>
      <c r="P63" s="85"/>
      <c r="Q63" s="349"/>
      <c r="R63" s="349"/>
      <c r="S63" s="85"/>
      <c r="T63" s="377"/>
      <c r="U63" s="374"/>
      <c r="AG63" s="351"/>
      <c r="AN63" s="200"/>
      <c r="AO63" s="632"/>
      <c r="AP63" s="632"/>
    </row>
    <row r="64" spans="3:42" s="88" customFormat="1" ht="48.95" customHeight="1" x14ac:dyDescent="0.25">
      <c r="C64" s="371"/>
      <c r="D64" s="372"/>
      <c r="E64" s="22"/>
      <c r="F64" s="378"/>
      <c r="G64" s="85"/>
      <c r="H64" s="85"/>
      <c r="I64" s="85"/>
      <c r="J64" s="260"/>
      <c r="K64" s="373"/>
      <c r="L64" s="374"/>
      <c r="M64" s="262"/>
      <c r="N64" s="85"/>
      <c r="O64" s="85"/>
      <c r="P64" s="85"/>
      <c r="Q64" s="349"/>
      <c r="R64" s="349"/>
      <c r="S64" s="85"/>
      <c r="T64" s="377"/>
      <c r="U64" s="374"/>
      <c r="AG64" s="351"/>
      <c r="AN64" s="200"/>
      <c r="AO64" s="632"/>
      <c r="AP64" s="632"/>
    </row>
    <row r="65" spans="3:42" s="88" customFormat="1" ht="48.95" customHeight="1" x14ac:dyDescent="0.25">
      <c r="C65" s="371"/>
      <c r="D65" s="372"/>
      <c r="E65" s="22"/>
      <c r="F65" s="378"/>
      <c r="G65" s="85"/>
      <c r="H65" s="85"/>
      <c r="I65" s="260"/>
      <c r="J65" s="260"/>
      <c r="K65" s="373"/>
      <c r="L65" s="374"/>
      <c r="M65" s="262"/>
      <c r="N65" s="85"/>
      <c r="O65" s="85"/>
      <c r="P65" s="85"/>
      <c r="Q65" s="349"/>
      <c r="R65" s="349"/>
      <c r="S65" s="85"/>
      <c r="T65" s="377"/>
      <c r="U65" s="374"/>
      <c r="AG65" s="351"/>
      <c r="AN65" s="200"/>
      <c r="AO65" s="632"/>
      <c r="AP65" s="632"/>
    </row>
    <row r="66" spans="3:42" s="88" customFormat="1" ht="48.95" customHeight="1" x14ac:dyDescent="0.25">
      <c r="C66" s="371"/>
      <c r="D66" s="372"/>
      <c r="E66" s="22"/>
      <c r="F66" s="378"/>
      <c r="G66" s="85"/>
      <c r="H66" s="85"/>
      <c r="I66" s="260"/>
      <c r="J66" s="260"/>
      <c r="K66" s="373"/>
      <c r="L66" s="374"/>
      <c r="M66" s="262"/>
      <c r="N66" s="85"/>
      <c r="O66" s="85"/>
      <c r="P66" s="85"/>
      <c r="Q66" s="349"/>
      <c r="R66" s="349"/>
      <c r="S66" s="85"/>
      <c r="T66" s="377"/>
      <c r="U66" s="374"/>
      <c r="AG66" s="351"/>
      <c r="AN66" s="200"/>
      <c r="AO66" s="632"/>
      <c r="AP66" s="632"/>
    </row>
    <row r="67" spans="3:42" s="88" customFormat="1" ht="48.95" customHeight="1" x14ac:dyDescent="0.25">
      <c r="C67" s="371"/>
      <c r="D67" s="372"/>
      <c r="E67" s="22"/>
      <c r="G67" s="85"/>
      <c r="H67" s="85"/>
      <c r="I67" s="260"/>
      <c r="J67" s="85"/>
      <c r="K67" s="373"/>
      <c r="L67" s="374"/>
      <c r="N67" s="85"/>
      <c r="O67" s="85"/>
      <c r="P67" s="85"/>
      <c r="Q67" s="349"/>
      <c r="R67" s="349"/>
      <c r="T67" s="377"/>
      <c r="U67" s="374"/>
      <c r="AG67" s="351"/>
      <c r="AN67" s="200"/>
      <c r="AO67" s="632"/>
      <c r="AP67" s="632"/>
    </row>
    <row r="68" spans="3:42" s="88" customFormat="1" ht="48.95" customHeight="1" x14ac:dyDescent="0.25">
      <c r="C68" s="371"/>
      <c r="D68" s="372"/>
      <c r="E68" s="22"/>
      <c r="G68" s="85"/>
      <c r="H68" s="85"/>
      <c r="I68" s="260"/>
      <c r="J68" s="85"/>
      <c r="K68" s="373"/>
      <c r="L68" s="374"/>
      <c r="N68" s="85"/>
      <c r="O68" s="85"/>
      <c r="P68" s="85"/>
      <c r="Q68" s="349"/>
      <c r="R68" s="349"/>
      <c r="T68" s="377"/>
      <c r="U68" s="374"/>
      <c r="AG68" s="351"/>
      <c r="AN68" s="200"/>
      <c r="AO68" s="632"/>
      <c r="AP68" s="632"/>
    </row>
    <row r="69" spans="3:42" s="88" customFormat="1" ht="48.95" customHeight="1" x14ac:dyDescent="0.25">
      <c r="C69" s="371"/>
      <c r="D69" s="372"/>
      <c r="E69" s="22"/>
      <c r="G69" s="85"/>
      <c r="H69" s="85"/>
      <c r="I69" s="260"/>
      <c r="J69" s="85"/>
      <c r="K69" s="373"/>
      <c r="L69" s="374"/>
      <c r="N69" s="85"/>
      <c r="O69" s="85"/>
      <c r="P69" s="85"/>
      <c r="Q69" s="349"/>
      <c r="R69" s="349"/>
      <c r="T69" s="377"/>
      <c r="U69" s="374"/>
      <c r="AG69" s="351"/>
      <c r="AN69" s="200"/>
      <c r="AO69" s="632"/>
      <c r="AP69" s="632"/>
    </row>
    <row r="70" spans="3:42" s="88" customFormat="1" ht="48.95" customHeight="1" x14ac:dyDescent="0.25">
      <c r="C70" s="371"/>
      <c r="D70" s="372"/>
      <c r="E70" s="22"/>
      <c r="G70" s="85"/>
      <c r="H70" s="85"/>
      <c r="I70" s="260"/>
      <c r="J70" s="85"/>
      <c r="K70" s="373"/>
      <c r="L70" s="374"/>
      <c r="N70" s="85"/>
      <c r="O70" s="349"/>
      <c r="P70" s="349"/>
      <c r="Q70" s="349"/>
      <c r="R70" s="349"/>
      <c r="T70" s="377"/>
      <c r="U70" s="374"/>
      <c r="AG70" s="351"/>
      <c r="AN70" s="200"/>
      <c r="AO70" s="632"/>
      <c r="AP70" s="632"/>
    </row>
    <row r="71" spans="3:42" s="88" customFormat="1" ht="48.95" customHeight="1" x14ac:dyDescent="0.25">
      <c r="C71" s="371"/>
      <c r="D71" s="372"/>
      <c r="E71" s="22"/>
      <c r="G71" s="85"/>
      <c r="H71" s="85"/>
      <c r="I71" s="260"/>
      <c r="J71" s="85"/>
      <c r="K71" s="373"/>
      <c r="L71" s="374"/>
      <c r="N71" s="85"/>
      <c r="O71" s="349"/>
      <c r="P71" s="349"/>
      <c r="Q71" s="349"/>
      <c r="R71" s="349"/>
      <c r="T71" s="377"/>
      <c r="U71" s="374"/>
      <c r="AG71" s="351"/>
      <c r="AN71" s="200"/>
      <c r="AO71" s="632"/>
      <c r="AP71" s="632"/>
    </row>
    <row r="72" spans="3:42" s="88" customFormat="1" ht="48.95" customHeight="1" x14ac:dyDescent="0.25">
      <c r="C72" s="371"/>
      <c r="D72" s="372"/>
      <c r="E72" s="22"/>
      <c r="G72" s="85"/>
      <c r="H72" s="260"/>
      <c r="I72" s="85"/>
      <c r="J72" s="85"/>
      <c r="K72" s="373"/>
      <c r="L72" s="374"/>
      <c r="N72" s="85"/>
      <c r="O72" s="349"/>
      <c r="P72" s="349"/>
      <c r="Q72" s="349"/>
      <c r="R72" s="349"/>
      <c r="T72" s="377"/>
      <c r="U72" s="374"/>
      <c r="V72" s="380"/>
      <c r="W72" s="380"/>
      <c r="X72" s="380"/>
      <c r="Y72" s="380"/>
      <c r="Z72" s="380"/>
      <c r="AA72" s="380"/>
      <c r="AG72" s="351"/>
      <c r="AN72" s="200"/>
      <c r="AO72" s="632"/>
      <c r="AP72" s="632"/>
    </row>
    <row r="73" spans="3:42" s="88" customFormat="1" ht="48.95" customHeight="1" x14ac:dyDescent="0.25">
      <c r="C73" s="371"/>
      <c r="D73" s="372"/>
      <c r="E73" s="22"/>
      <c r="F73" s="381"/>
      <c r="G73" s="381"/>
      <c r="K73" s="351"/>
      <c r="L73" s="351"/>
      <c r="N73" s="351"/>
      <c r="O73" s="351"/>
      <c r="P73" s="351"/>
      <c r="Q73" s="351"/>
      <c r="R73" s="351"/>
      <c r="AG73" s="351"/>
      <c r="AN73" s="200"/>
      <c r="AO73" s="632"/>
      <c r="AP73" s="632"/>
    </row>
    <row r="74" spans="3:42" s="88" customFormat="1" ht="48.95" customHeight="1" x14ac:dyDescent="0.25">
      <c r="C74" s="371"/>
      <c r="D74" s="372"/>
      <c r="E74" s="22"/>
      <c r="F74" s="381"/>
      <c r="G74" s="381"/>
      <c r="K74" s="351"/>
      <c r="L74" s="351"/>
      <c r="N74" s="351"/>
      <c r="O74" s="351"/>
      <c r="P74" s="351"/>
      <c r="Q74" s="351"/>
      <c r="R74" s="351"/>
      <c r="AG74" s="351"/>
      <c r="AN74" s="200"/>
      <c r="AO74" s="632"/>
      <c r="AP74" s="632"/>
    </row>
    <row r="75" spans="3:42" s="88" customFormat="1" ht="48.95" customHeight="1" x14ac:dyDescent="0.25">
      <c r="C75" s="382"/>
      <c r="D75" s="383"/>
      <c r="E75" s="384"/>
      <c r="F75" s="381"/>
      <c r="G75" s="381"/>
      <c r="K75" s="351"/>
      <c r="L75" s="351"/>
      <c r="N75" s="351"/>
      <c r="O75" s="351"/>
      <c r="P75" s="351"/>
      <c r="Q75" s="351"/>
      <c r="R75" s="351"/>
      <c r="AG75" s="351"/>
      <c r="AN75" s="200"/>
      <c r="AO75" s="632"/>
      <c r="AP75" s="632"/>
    </row>
    <row r="76" spans="3:42" s="88" customFormat="1" ht="48.95" customHeight="1" x14ac:dyDescent="0.25">
      <c r="C76" s="382"/>
      <c r="D76" s="383"/>
      <c r="E76" s="384"/>
      <c r="K76" s="351"/>
      <c r="L76" s="351"/>
      <c r="N76" s="351"/>
      <c r="O76" s="351"/>
      <c r="P76" s="351"/>
      <c r="Q76" s="351"/>
      <c r="R76" s="351"/>
      <c r="AG76" s="351"/>
      <c r="AN76" s="200"/>
      <c r="AO76" s="632"/>
      <c r="AP76" s="632"/>
    </row>
    <row r="77" spans="3:42" s="88" customFormat="1" ht="48.95" customHeight="1" x14ac:dyDescent="0.25">
      <c r="C77" s="382"/>
      <c r="D77" s="383"/>
      <c r="E77" s="384"/>
      <c r="K77" s="351"/>
      <c r="L77" s="351"/>
      <c r="N77" s="351"/>
      <c r="O77" s="351"/>
      <c r="P77" s="351"/>
      <c r="Q77" s="351"/>
      <c r="R77" s="351"/>
      <c r="AG77" s="351"/>
      <c r="AN77" s="200"/>
      <c r="AO77" s="632"/>
      <c r="AP77" s="632"/>
    </row>
    <row r="78" spans="3:42" s="88" customFormat="1" ht="48.95" customHeight="1" x14ac:dyDescent="0.25">
      <c r="C78" s="385"/>
      <c r="D78" s="383"/>
      <c r="E78" s="384"/>
      <c r="K78" s="351"/>
      <c r="L78" s="351"/>
      <c r="N78" s="351"/>
      <c r="O78" s="351"/>
      <c r="P78" s="351"/>
      <c r="Q78" s="351"/>
      <c r="R78" s="351"/>
      <c r="AG78" s="351"/>
      <c r="AN78" s="200"/>
      <c r="AO78" s="632"/>
      <c r="AP78" s="632"/>
    </row>
    <row r="79" spans="3:42" s="88" customFormat="1" x14ac:dyDescent="0.25">
      <c r="AG79" s="351"/>
      <c r="AN79" s="200"/>
      <c r="AO79" s="632"/>
      <c r="AP79" s="632"/>
    </row>
    <row r="80" spans="3:42" s="88" customFormat="1" x14ac:dyDescent="0.25">
      <c r="AG80" s="351"/>
      <c r="AN80" s="200"/>
      <c r="AO80" s="632"/>
      <c r="AP80" s="632"/>
    </row>
  </sheetData>
  <sheetProtection algorithmName="SHA-512" hashValue="06vXzq+hWrCTcYlQWAjaJc0CAhqzLwPC7Sb1llkcWa9cT7/Z6uw2FX7DGpfhI1LVNb1OfhW4B75sfdPIIrurFA==" saltValue="WqUik6jZjwtvFTMO5YGjoA==" spinCount="100000" sheet="1" objects="1" scenarios="1"/>
  <mergeCells count="74">
    <mergeCell ref="G52:L52"/>
    <mergeCell ref="N52:Q52"/>
    <mergeCell ref="C26:D26"/>
    <mergeCell ref="O26:P26"/>
    <mergeCell ref="U26:V26"/>
    <mergeCell ref="Z26:AA26"/>
    <mergeCell ref="C51:E51"/>
    <mergeCell ref="G51:K51"/>
    <mergeCell ref="T51:U51"/>
    <mergeCell ref="C24:D24"/>
    <mergeCell ref="O24:P24"/>
    <mergeCell ref="U24:V24"/>
    <mergeCell ref="Z24:AA24"/>
    <mergeCell ref="C25:D25"/>
    <mergeCell ref="O25:P25"/>
    <mergeCell ref="U25:V25"/>
    <mergeCell ref="Z25:AA25"/>
    <mergeCell ref="C22:E22"/>
    <mergeCell ref="N22:P22"/>
    <mergeCell ref="U22:V22"/>
    <mergeCell ref="Y22:AA22"/>
    <mergeCell ref="C23:D23"/>
    <mergeCell ref="O23:P23"/>
    <mergeCell ref="U23:V23"/>
    <mergeCell ref="Z23:AA23"/>
    <mergeCell ref="C21:D21"/>
    <mergeCell ref="J21:K21"/>
    <mergeCell ref="U21:W21"/>
    <mergeCell ref="AF21:AG21"/>
    <mergeCell ref="W17:X17"/>
    <mergeCell ref="Y17:Z17"/>
    <mergeCell ref="AO17:AP17"/>
    <mergeCell ref="W18:X18"/>
    <mergeCell ref="Y18:Z18"/>
    <mergeCell ref="AO18:AP18"/>
    <mergeCell ref="W15:X15"/>
    <mergeCell ref="Y15:Z15"/>
    <mergeCell ref="AO15:AP15"/>
    <mergeCell ref="W16:X16"/>
    <mergeCell ref="Y16:Z16"/>
    <mergeCell ref="AO16:AP16"/>
    <mergeCell ref="W13:X13"/>
    <mergeCell ref="Y13:Z13"/>
    <mergeCell ref="AO13:AP13"/>
    <mergeCell ref="W14:X14"/>
    <mergeCell ref="Y14:Z14"/>
    <mergeCell ref="AO14:AP14"/>
    <mergeCell ref="A11:A12"/>
    <mergeCell ref="W11:X11"/>
    <mergeCell ref="Y11:Z11"/>
    <mergeCell ref="AO11:AP11"/>
    <mergeCell ref="W12:X12"/>
    <mergeCell ref="Y12:Z12"/>
    <mergeCell ref="AO12:AP12"/>
    <mergeCell ref="A9:A10"/>
    <mergeCell ref="W9:Z9"/>
    <mergeCell ref="AO9:AQ9"/>
    <mergeCell ref="W10:X10"/>
    <mergeCell ref="Y10:Z10"/>
    <mergeCell ref="AO10:AP10"/>
    <mergeCell ref="AR6:AV6"/>
    <mergeCell ref="BE6:BF7"/>
    <mergeCell ref="G7:L7"/>
    <mergeCell ref="N7:Q7"/>
    <mergeCell ref="AB7:AG7"/>
    <mergeCell ref="AH7:AJ7"/>
    <mergeCell ref="AR7:AW7"/>
    <mergeCell ref="AY7:BC7"/>
    <mergeCell ref="AL6:AM7"/>
    <mergeCell ref="A5:A8"/>
    <mergeCell ref="G6:K6"/>
    <mergeCell ref="R6:S7"/>
    <mergeCell ref="AB6:AG6"/>
    <mergeCell ref="AH6:AJ6"/>
  </mergeCells>
  <conditionalFormatting sqref="C11:C18">
    <cfRule type="cellIs" dxfId="274" priority="1" operator="equal">
      <formula>0</formula>
    </cfRule>
    <cfRule type="containsBlanks" dxfId="273" priority="2">
      <formula>LEN(TRIM(C11))=0</formula>
    </cfRule>
  </conditionalFormatting>
  <conditionalFormatting sqref="D11:D18">
    <cfRule type="cellIs" dxfId="272" priority="63" operator="equal">
      <formula>"N/A"</formula>
    </cfRule>
  </conditionalFormatting>
  <conditionalFormatting sqref="E11:E18 Y11:Y18">
    <cfRule type="cellIs" dxfId="271" priority="64" operator="equal">
      <formula>0</formula>
    </cfRule>
    <cfRule type="containsBlanks" dxfId="270" priority="71">
      <formula>LEN(TRIM(E11))=0</formula>
    </cfRule>
  </conditionalFormatting>
  <conditionalFormatting sqref="E24:E26 U24:U26">
    <cfRule type="cellIs" dxfId="269" priority="31" operator="equal">
      <formula>"N/A"</formula>
    </cfRule>
  </conditionalFormatting>
  <conditionalFormatting sqref="G11:K18">
    <cfRule type="cellIs" dxfId="268" priority="24" operator="equal">
      <formula>"N/A"</formula>
    </cfRule>
  </conditionalFormatting>
  <conditionalFormatting sqref="J24:J26">
    <cfRule type="cellIs" dxfId="267" priority="37" operator="equal">
      <formula>"N/A"</formula>
    </cfRule>
  </conditionalFormatting>
  <conditionalFormatting sqref="K24:K26">
    <cfRule type="cellIs" dxfId="266" priority="32" operator="equal">
      <formula>"N/A"</formula>
    </cfRule>
    <cfRule type="cellIs" dxfId="265" priority="33" operator="equal">
      <formula>"Medio"</formula>
    </cfRule>
    <cfRule type="cellIs" dxfId="264" priority="34" operator="equal">
      <formula>"Medio"</formula>
    </cfRule>
    <cfRule type="cellIs" dxfId="263" priority="35" operator="equal">
      <formula>"Alto"</formula>
    </cfRule>
    <cfRule type="cellIs" dxfId="262" priority="36" operator="equal">
      <formula>"Bajo"</formula>
    </cfRule>
  </conditionalFormatting>
  <conditionalFormatting sqref="L11:L18">
    <cfRule type="cellIs" dxfId="261" priority="49" operator="equal">
      <formula>"N/A"</formula>
    </cfRule>
    <cfRule type="cellIs" dxfId="260" priority="65" operator="equal">
      <formula>"Medio"</formula>
    </cfRule>
    <cfRule type="cellIs" dxfId="259" priority="66" operator="equal">
      <formula>"Medio"</formula>
    </cfRule>
    <cfRule type="cellIs" dxfId="258" priority="67" operator="equal">
      <formula>"Alto"</formula>
    </cfRule>
    <cfRule type="cellIs" dxfId="257" priority="68" operator="equal">
      <formula>"Bajo"</formula>
    </cfRule>
  </conditionalFormatting>
  <conditionalFormatting sqref="N11:Q18">
    <cfRule type="cellIs" dxfId="256" priority="23" operator="equal">
      <formula>"N/A"</formula>
    </cfRule>
  </conditionalFormatting>
  <conditionalFormatting sqref="R11:S18">
    <cfRule type="cellIs" dxfId="255" priority="16" operator="equal">
      <formula>"N/A"</formula>
    </cfRule>
    <cfRule type="cellIs" dxfId="254" priority="17" operator="equal">
      <formula>"Medio"</formula>
    </cfRule>
    <cfRule type="cellIs" dxfId="253" priority="19" operator="equal">
      <formula>"Bajo"</formula>
    </cfRule>
    <cfRule type="cellIs" dxfId="252" priority="18" operator="equal">
      <formula>"Alto"</formula>
    </cfRule>
  </conditionalFormatting>
  <conditionalFormatting sqref="S11:S18">
    <cfRule type="cellIs" dxfId="251" priority="7" operator="equal">
      <formula>"Medio"</formula>
    </cfRule>
  </conditionalFormatting>
  <conditionalFormatting sqref="T24:T25">
    <cfRule type="cellIs" dxfId="250" priority="21" operator="equal">
      <formula>"N/A"</formula>
    </cfRule>
  </conditionalFormatting>
  <conditionalFormatting sqref="W11:W18">
    <cfRule type="cellIs" dxfId="249" priority="50" operator="equal">
      <formula>0</formula>
    </cfRule>
  </conditionalFormatting>
  <conditionalFormatting sqref="W15:W18">
    <cfRule type="cellIs" dxfId="248" priority="53" operator="equal">
      <formula>0</formula>
    </cfRule>
  </conditionalFormatting>
  <conditionalFormatting sqref="W24:W26">
    <cfRule type="cellIs" dxfId="247" priority="38" operator="equal">
      <formula>"N/A"</formula>
    </cfRule>
    <cfRule type="cellIs" dxfId="246" priority="42" operator="equal">
      <formula>"Bajo"</formula>
    </cfRule>
    <cfRule type="cellIs" dxfId="245" priority="40" operator="equal">
      <formula>"Medio"</formula>
    </cfRule>
    <cfRule type="cellIs" dxfId="244" priority="39" operator="equal">
      <formula>"Medio"</formula>
    </cfRule>
    <cfRule type="cellIs" dxfId="243" priority="41" operator="equal">
      <formula>"Alto"</formula>
    </cfRule>
  </conditionalFormatting>
  <conditionalFormatting sqref="AB11:AE18">
    <cfRule type="cellIs" dxfId="242" priority="20" operator="equal">
      <formula>"N/A"</formula>
    </cfRule>
  </conditionalFormatting>
  <conditionalFormatting sqref="AF11:AG18">
    <cfRule type="cellIs" dxfId="241" priority="48" operator="equal">
      <formula>"N/A"</formula>
    </cfRule>
  </conditionalFormatting>
  <conditionalFormatting sqref="AG11:AG18">
    <cfRule type="cellIs" dxfId="240" priority="59" operator="equal">
      <formula>"Medio"</formula>
    </cfRule>
    <cfRule type="cellIs" dxfId="239" priority="60" operator="equal">
      <formula>"Medio"</formula>
    </cfRule>
    <cfRule type="cellIs" dxfId="238" priority="61" operator="equal">
      <formula>"Alto"</formula>
    </cfRule>
    <cfRule type="cellIs" dxfId="237" priority="62" operator="equal">
      <formula>"Bajo"</formula>
    </cfRule>
  </conditionalFormatting>
  <conditionalFormatting sqref="AL11:AN18">
    <cfRule type="cellIs" dxfId="236" priority="69" operator="equal">
      <formula>"N/A"</formula>
    </cfRule>
    <cfRule type="cellIs" dxfId="235" priority="70" operator="equal">
      <formula>"Medio"</formula>
    </cfRule>
    <cfRule type="cellIs" dxfId="234" priority="73" operator="equal">
      <formula>"Alto"</formula>
    </cfRule>
    <cfRule type="cellIs" dxfId="233" priority="74" operator="equal">
      <formula>"Bajo"</formula>
    </cfRule>
  </conditionalFormatting>
  <conditionalFormatting sqref="AM11:AN18">
    <cfRule type="cellIs" dxfId="232" priority="72" operator="equal">
      <formula>"Medio"</formula>
    </cfRule>
  </conditionalFormatting>
  <dataValidations count="3">
    <dataValidation type="list" allowBlank="1" showInputMessage="1" showErrorMessage="1" sqref="Q11:Q17 N11:P18 H11:H18 Q24:R26 AH11:AJ18 BC11:BC18 AY12:AY18 AZ13:BA18 BA12 AY11:BA11 AS11:AU17 AB24:AC26 I13:J13 J14:J17 I15 I17 AC11:AC14 AC17:AC18 T26 G24:H26" xr:uid="{56AEECF2-F338-4C71-99B0-B63F0B7E22EB}">
      <formula1>"0,1,2,3"</formula1>
    </dataValidation>
    <dataValidation type="list" allowBlank="1" showInputMessage="1" showErrorMessage="1" sqref="AD24:AE26 AB11:AB18 S24:S26 AR11:AR18 AS18:AU18 I24:I26 G11:G18 AD11:AD18 AE13:AE15 AE17" xr:uid="{C203E8C6-323E-4ABD-98CC-006FD7B4AD80}">
      <formula1>"0,3"</formula1>
    </dataValidation>
    <dataValidation type="list" allowBlank="1" showInputMessage="1" showErrorMessage="1" sqref="D56:D74 D11:D18 D27:D42" xr:uid="{EAAF1E6F-9880-4CCB-9721-D49D6CB2BBD5}">
      <formula1>"N/A, Activo"</formula1>
    </dataValidation>
  </dataValidations>
  <pageMargins left="0.7" right="0.7" top="0.75" bottom="0.75" header="0.3" footer="0.3"/>
  <headerFooter>
    <oddHeader>&amp;C&amp;&amp;"Calibri"&amp;10&amp;K808080 Corporate Use&amp;K808080&amp;1#_x000D_</oddHeader>
  </headerFooter>
  <ignoredErrors>
    <ignoredError sqref="K12 R13:R16 R18 AL12:AL16 AL18 K14" evalError="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498B2-17D8-44E0-A9DA-82BA6E4270F0}">
  <sheetPr>
    <tabColor rgb="FF990033"/>
  </sheetPr>
  <dimension ref="A1:Y64"/>
  <sheetViews>
    <sheetView zoomScale="70" zoomScaleNormal="70" workbookViewId="0"/>
  </sheetViews>
  <sheetFormatPr baseColWidth="10" defaultColWidth="9.140625" defaultRowHeight="15" x14ac:dyDescent="0.25"/>
  <cols>
    <col min="1" max="1" width="43" style="40" customWidth="1"/>
    <col min="2" max="2" width="6.5703125" style="40" customWidth="1"/>
    <col min="3" max="3" width="49.5703125" style="170" customWidth="1"/>
    <col min="4" max="4" width="32.42578125" style="170" customWidth="1"/>
    <col min="5" max="5" width="25.140625" style="40" customWidth="1"/>
    <col min="6" max="6" width="22.5703125" style="40" customWidth="1"/>
    <col min="7" max="7" width="27.28515625" style="40" customWidth="1"/>
    <col min="8" max="8" width="2.140625" style="40" customWidth="1"/>
    <col min="9" max="9" width="29.85546875" style="40" customWidth="1"/>
    <col min="10" max="10" width="26.85546875" style="40" customWidth="1"/>
    <col min="11" max="11" width="19.7109375" style="40" customWidth="1"/>
    <col min="12" max="12" width="24.85546875" style="40" customWidth="1"/>
    <col min="13" max="13" width="2.140625" style="40" customWidth="1"/>
    <col min="14" max="14" width="25.5703125" style="40" customWidth="1"/>
    <col min="15" max="15" width="28" style="40" customWidth="1"/>
    <col min="16" max="16" width="22.7109375" style="40" customWidth="1"/>
    <col min="17" max="17" width="31.5703125" style="40" customWidth="1"/>
    <col min="18" max="19" width="36.5703125" style="40" customWidth="1"/>
    <col min="20" max="20" width="19" style="40" customWidth="1"/>
    <col min="21" max="21" width="2.85546875" style="40" customWidth="1"/>
    <col min="22" max="25" width="19.5703125" style="40" customWidth="1"/>
    <col min="26" max="16384" width="9.140625" style="40"/>
  </cols>
  <sheetData>
    <row r="1" spans="1:18" ht="20.25" customHeight="1" x14ac:dyDescent="0.25"/>
    <row r="2" spans="1:18" ht="27" customHeight="1" x14ac:dyDescent="0.3">
      <c r="A2" s="44"/>
      <c r="B2" s="44"/>
      <c r="C2" s="321" t="s">
        <v>339</v>
      </c>
      <c r="D2" s="321"/>
      <c r="E2" s="321"/>
      <c r="F2" s="321"/>
      <c r="G2" s="321"/>
    </row>
    <row r="3" spans="1:18" ht="41.45" customHeight="1" thickBot="1" x14ac:dyDescent="0.5">
      <c r="A3" s="44"/>
      <c r="B3" s="463"/>
      <c r="C3" s="464" t="s">
        <v>421</v>
      </c>
      <c r="D3" s="465"/>
      <c r="E3" s="47"/>
      <c r="F3" s="47"/>
      <c r="G3" s="47"/>
      <c r="H3" s="47"/>
      <c r="I3" s="47"/>
      <c r="J3" s="47"/>
      <c r="K3" s="47"/>
      <c r="L3" s="47"/>
    </row>
    <row r="4" spans="1:18" ht="22.5" customHeight="1" x14ac:dyDescent="0.3">
      <c r="A4" s="44"/>
      <c r="B4" s="892"/>
      <c r="C4" s="893"/>
      <c r="D4" s="893"/>
      <c r="E4" s="893"/>
      <c r="F4" s="894"/>
      <c r="G4" s="895"/>
    </row>
    <row r="5" spans="1:18" s="88" customFormat="1" ht="27.6" customHeight="1" x14ac:dyDescent="0.3">
      <c r="A5" s="44"/>
      <c r="B5" s="459"/>
      <c r="C5" s="459"/>
      <c r="D5" s="459"/>
      <c r="E5" s="459"/>
      <c r="F5" s="459"/>
      <c r="G5" s="459"/>
      <c r="H5" s="459"/>
      <c r="I5" s="459"/>
      <c r="J5" s="459"/>
      <c r="K5" s="459"/>
      <c r="L5" s="459"/>
      <c r="M5" s="459"/>
      <c r="N5" s="459"/>
      <c r="O5" s="459"/>
      <c r="P5" s="459"/>
      <c r="Q5" s="459"/>
    </row>
    <row r="6" spans="1:18" s="88" customFormat="1" ht="27.6" customHeight="1" x14ac:dyDescent="0.3">
      <c r="A6" s="44"/>
      <c r="B6" s="40"/>
      <c r="C6" s="40"/>
      <c r="D6" s="1067" t="s">
        <v>422</v>
      </c>
      <c r="E6" s="1067"/>
      <c r="F6" s="1067"/>
      <c r="G6" s="1067"/>
      <c r="H6" s="1067"/>
      <c r="I6" s="1067"/>
      <c r="J6" s="1067"/>
      <c r="K6" s="1067"/>
      <c r="L6" s="1067"/>
      <c r="M6" s="1067"/>
      <c r="N6" s="1067"/>
      <c r="O6" s="1067"/>
      <c r="P6" s="1067"/>
      <c r="Q6" s="1067"/>
    </row>
    <row r="7" spans="1:18" ht="21" customHeight="1" thickBot="1" x14ac:dyDescent="0.35">
      <c r="A7" s="169"/>
      <c r="B7" s="460"/>
      <c r="C7" s="460"/>
      <c r="D7" s="812"/>
      <c r="E7" s="23"/>
      <c r="F7" s="243">
        <f>IFERROR(AVERAGE(F15:F22),0)</f>
        <v>0</v>
      </c>
      <c r="G7" s="813"/>
      <c r="H7" s="23"/>
      <c r="I7" s="200"/>
      <c r="J7" s="814"/>
      <c r="K7" s="243">
        <f>IFERROR(AVERAGE(K15:K22),0)</f>
        <v>0</v>
      </c>
      <c r="L7" s="200"/>
      <c r="M7" s="200"/>
      <c r="N7" s="200"/>
      <c r="O7" s="200"/>
      <c r="P7" s="243"/>
      <c r="Q7" s="200"/>
    </row>
    <row r="8" spans="1:18" ht="30.6" customHeight="1" thickBot="1" x14ac:dyDescent="0.3">
      <c r="A8" s="1055"/>
      <c r="B8" s="461"/>
      <c r="C8" s="461"/>
      <c r="D8" s="1065" t="s">
        <v>423</v>
      </c>
      <c r="E8" s="1065"/>
      <c r="F8" s="1065"/>
      <c r="G8" s="1065"/>
      <c r="I8" s="1065" t="s">
        <v>424</v>
      </c>
      <c r="J8" s="1065"/>
      <c r="K8" s="1065"/>
      <c r="L8" s="1065"/>
      <c r="N8" s="1065" t="s">
        <v>425</v>
      </c>
      <c r="O8" s="1065"/>
      <c r="P8" s="1065"/>
      <c r="Q8" s="1065"/>
      <c r="R8" s="88"/>
    </row>
    <row r="9" spans="1:18" ht="23.1" customHeight="1" thickTop="1" x14ac:dyDescent="0.3">
      <c r="A9" s="1055"/>
      <c r="B9" s="441"/>
      <c r="C9" s="435"/>
      <c r="D9" s="422" t="s">
        <v>247</v>
      </c>
      <c r="E9" s="423" t="s">
        <v>248</v>
      </c>
      <c r="F9" s="423" t="s">
        <v>249</v>
      </c>
      <c r="G9" s="424" t="s">
        <v>250</v>
      </c>
      <c r="I9" s="411" t="s">
        <v>247</v>
      </c>
      <c r="J9" s="411" t="s">
        <v>248</v>
      </c>
      <c r="K9" s="411" t="s">
        <v>249</v>
      </c>
      <c r="L9" s="411" t="s">
        <v>250</v>
      </c>
      <c r="N9" s="422" t="s">
        <v>247</v>
      </c>
      <c r="O9" s="423" t="s">
        <v>248</v>
      </c>
      <c r="P9" s="423" t="s">
        <v>249</v>
      </c>
      <c r="Q9" s="424" t="s">
        <v>250</v>
      </c>
      <c r="R9" s="88"/>
    </row>
    <row r="10" spans="1:18" ht="23.1" customHeight="1" x14ac:dyDescent="0.3">
      <c r="A10" s="52"/>
      <c r="B10" s="44"/>
      <c r="C10" s="436" t="s">
        <v>251</v>
      </c>
      <c r="D10" s="422" t="s">
        <v>252</v>
      </c>
      <c r="E10" s="423" t="s">
        <v>252</v>
      </c>
      <c r="F10" s="423" t="s">
        <v>253</v>
      </c>
      <c r="G10" s="424" t="s">
        <v>163</v>
      </c>
      <c r="I10" s="411" t="s">
        <v>252</v>
      </c>
      <c r="J10" s="411" t="s">
        <v>252</v>
      </c>
      <c r="K10" s="411" t="s">
        <v>253</v>
      </c>
      <c r="L10" s="411" t="s">
        <v>163</v>
      </c>
      <c r="N10" s="422" t="s">
        <v>252</v>
      </c>
      <c r="O10" s="423" t="s">
        <v>252</v>
      </c>
      <c r="P10" s="423" t="s">
        <v>253</v>
      </c>
      <c r="Q10" s="424" t="s">
        <v>163</v>
      </c>
      <c r="R10" s="88"/>
    </row>
    <row r="11" spans="1:18" ht="47.1" customHeight="1" thickBot="1" x14ac:dyDescent="0.35">
      <c r="A11" s="174"/>
      <c r="B11" s="50"/>
      <c r="C11" s="437" t="s">
        <v>426</v>
      </c>
      <c r="D11" s="412" t="s">
        <v>255</v>
      </c>
      <c r="E11" s="412" t="s">
        <v>256</v>
      </c>
      <c r="F11" s="1066" t="s">
        <v>257</v>
      </c>
      <c r="G11" s="1066"/>
      <c r="I11" s="412" t="s">
        <v>255</v>
      </c>
      <c r="J11" s="412" t="s">
        <v>256</v>
      </c>
      <c r="K11" s="1066" t="s">
        <v>257</v>
      </c>
      <c r="L11" s="1066"/>
      <c r="N11" s="412" t="s">
        <v>255</v>
      </c>
      <c r="O11" s="412" t="s">
        <v>256</v>
      </c>
      <c r="P11" s="1066" t="s">
        <v>257</v>
      </c>
      <c r="Q11" s="1066"/>
      <c r="R11" s="88"/>
    </row>
    <row r="12" spans="1:18" ht="54.95" customHeight="1" x14ac:dyDescent="0.25">
      <c r="A12" s="174"/>
      <c r="B12" s="1155" t="s">
        <v>258</v>
      </c>
      <c r="C12" s="438" t="s">
        <v>259</v>
      </c>
      <c r="D12" s="445" t="e">
        <f>'Temperature-Step 2'!J24</f>
        <v>#DIV/0!</v>
      </c>
      <c r="E12" s="446" t="e">
        <f>MAX('Temperature-Step 1'!$O$14:$Q$14,'Temperature-Step 1'!$O$48)</f>
        <v>#DIV/0!</v>
      </c>
      <c r="F12" s="451" t="e">
        <f>IF(D12="N/A","N/A",D12*E12)</f>
        <v>#DIV/0!</v>
      </c>
      <c r="G12" s="454" t="e">
        <f t="shared" ref="G12:G22" si="0">IF(F12="N/A","N/A",IF(F12&lt;3,"Bajo",IF(F12&gt;=6,"Alto","Medio")))</f>
        <v>#DIV/0!</v>
      </c>
      <c r="I12" s="442" t="e">
        <f>'Temperature-Step 2'!U24</f>
        <v>#DIV/0!</v>
      </c>
      <c r="J12" s="446">
        <f>MAX('Temperature-Step 1'!$O$31:$Q$31,'Temperature-Step 1'!$O$56:$Q$56)</f>
        <v>0</v>
      </c>
      <c r="K12" s="451" t="e">
        <f>IF(I12="N/A","N/A",I12*J12)</f>
        <v>#DIV/0!</v>
      </c>
      <c r="L12" s="454" t="e">
        <f t="shared" ref="L12:L22" si="1">IF(K12="N/A","N/A",IF(K12&lt;3,"Bajo",IF(K12&gt;=6,"Alto","Medio")))</f>
        <v>#DIV/0!</v>
      </c>
      <c r="N12" s="442" t="e">
        <f>D12</f>
        <v>#DIV/0!</v>
      </c>
      <c r="O12" s="446" t="e">
        <f>MAX('Temperature-Step 1'!$O$18:$Q$18,'Temperature-Step 1'!$O$52:$Q$52)</f>
        <v>#DIV/0!</v>
      </c>
      <c r="P12" s="451" t="e">
        <f>IF(N12="N/A","N/A",N12*O12)</f>
        <v>#DIV/0!</v>
      </c>
      <c r="Q12" s="454" t="e">
        <f t="shared" ref="Q12:Q22" si="2">IF(P12="N/A","N/A",IF(P12&lt;3,"Bajo",IF(P12&gt;=6,"Alto","Medio")))</f>
        <v>#DIV/0!</v>
      </c>
      <c r="R12" s="88"/>
    </row>
    <row r="13" spans="1:18" ht="54.95" customHeight="1" x14ac:dyDescent="0.25">
      <c r="A13" s="174"/>
      <c r="B13" s="1156"/>
      <c r="C13" s="439" t="s">
        <v>260</v>
      </c>
      <c r="D13" s="447" t="e">
        <f>'Temperature-Step 2'!J25</f>
        <v>#DIV/0!</v>
      </c>
      <c r="E13" s="448" t="e">
        <f>MAX('Temperature-Step 1'!$O$14:$Q$14,'Temperature-Step 1'!$O$48)</f>
        <v>#DIV/0!</v>
      </c>
      <c r="F13" s="452" t="e">
        <f t="shared" ref="F13:F14" si="3">IF(D13="N/A","N/A",D13*E13)</f>
        <v>#DIV/0!</v>
      </c>
      <c r="G13" s="417" t="e">
        <f t="shared" si="0"/>
        <v>#DIV/0!</v>
      </c>
      <c r="I13" s="443" t="e">
        <f>'Temperature-Step 2'!U25</f>
        <v>#DIV/0!</v>
      </c>
      <c r="J13" s="448">
        <f>MAX('Temperature-Step 1'!$O$31:$Q$31,'Temperature-Step 1'!$O$56:$Q$56)</f>
        <v>0</v>
      </c>
      <c r="K13" s="452" t="e">
        <f>IF(I13="N/A","N/A",I13*J13)</f>
        <v>#DIV/0!</v>
      </c>
      <c r="L13" s="417" t="e">
        <f t="shared" si="1"/>
        <v>#DIV/0!</v>
      </c>
      <c r="N13" s="443" t="e">
        <f>D13</f>
        <v>#DIV/0!</v>
      </c>
      <c r="O13" s="448" t="e">
        <f>MAX('Temperature-Step 1'!$O$18:$Q$18,'Temperature-Step 1'!$O$52:$Q$52)</f>
        <v>#DIV/0!</v>
      </c>
      <c r="P13" s="452" t="e">
        <f t="shared" ref="P13:P14" si="4">IF(N13="N/A","N/A",N13*O13)</f>
        <v>#DIV/0!</v>
      </c>
      <c r="Q13" s="417" t="e">
        <f t="shared" si="2"/>
        <v>#DIV/0!</v>
      </c>
      <c r="R13" s="88"/>
    </row>
    <row r="14" spans="1:18" ht="54.95" customHeight="1" thickBot="1" x14ac:dyDescent="0.3">
      <c r="A14" s="174"/>
      <c r="B14" s="1157"/>
      <c r="C14" s="440" t="s">
        <v>268</v>
      </c>
      <c r="D14" s="449" t="e">
        <f>'Temperature-Step 2'!J26</f>
        <v>#DIV/0!</v>
      </c>
      <c r="E14" s="450" t="e">
        <f>MAX('Temperature-Step 1'!$O$14:$Q$14,'Temperature-Step 1'!$O$48)</f>
        <v>#DIV/0!</v>
      </c>
      <c r="F14" s="453" t="e">
        <f t="shared" si="3"/>
        <v>#DIV/0!</v>
      </c>
      <c r="G14" s="455" t="e">
        <f t="shared" si="0"/>
        <v>#DIV/0!</v>
      </c>
      <c r="I14" s="444" t="e">
        <f>'Temperature-Step 2'!U26</f>
        <v>#DIV/0!</v>
      </c>
      <c r="J14" s="450">
        <f>MAX('Temperature-Step 1'!$O$31:$Q$31,'Temperature-Step 1'!$O$56:$Q$56)</f>
        <v>0</v>
      </c>
      <c r="K14" s="453" t="e">
        <f>IF(I14="N/A","N/A",I14*J14)</f>
        <v>#DIV/0!</v>
      </c>
      <c r="L14" s="455" t="e">
        <f t="shared" si="1"/>
        <v>#DIV/0!</v>
      </c>
      <c r="N14" s="444" t="e">
        <f>D14</f>
        <v>#DIV/0!</v>
      </c>
      <c r="O14" s="450" t="e">
        <f>MAX('Temperature-Step 1'!$O$18:$Q$18,'Temperature-Step 1'!$O$52:$Q$52)</f>
        <v>#DIV/0!</v>
      </c>
      <c r="P14" s="453" t="e">
        <f t="shared" si="4"/>
        <v>#DIV/0!</v>
      </c>
      <c r="Q14" s="455" t="e">
        <f t="shared" si="2"/>
        <v>#DIV/0!</v>
      </c>
      <c r="R14" s="88"/>
    </row>
    <row r="15" spans="1:18" ht="80.099999999999994" customHeight="1" x14ac:dyDescent="0.25">
      <c r="A15" s="1057"/>
      <c r="B15" s="1074" t="s">
        <v>262</v>
      </c>
      <c r="C15" s="524" t="str" cm="1">
        <f t="array" ref="C15:C22">_xlfn._xlws.FILTER('Temperature-Step 2'!C11:C18,'Temperature-Step 2'!D11:D18="Activo","")</f>
        <v>Plazas y espacios abiertos: espacios abiertos públicamente accesibles, usualmente pavimentados con poca o nada de vegetación. Pueden combinarse con parques y jardines.</v>
      </c>
      <c r="D15" s="527" t="e" cm="1">
        <f t="array" ref="D15:D22">_xlfn._xlws.FILTER('Temperature-Step 2'!R11:R18,'Temperature-Step 2'!D11:D18="Activo","")</f>
        <v>#DIV/0!</v>
      </c>
      <c r="E15" s="525" t="e">
        <f>MAX('Water-Step 1'!$O$59:$Q$59,'Water-Step 1'!$O$19:$Q$19)</f>
        <v>#DIV/0!</v>
      </c>
      <c r="F15" s="526" t="e">
        <f>IF(ISBLANK(C15),"N/A",IF(D15="N/A", "N/A", D15*E15))</f>
        <v>#DIV/0!</v>
      </c>
      <c r="G15" s="454" t="e">
        <f t="shared" si="0"/>
        <v>#DIV/0!</v>
      </c>
      <c r="I15" s="527" t="e" cm="1">
        <f t="array" ref="I15:I22">_xlfn._xlws.FILTER('Temperature-Step 2'!AL11:AL18,'Temperature-Step 2'!D11:D18="Activo","")</f>
        <v>#DIV/0!</v>
      </c>
      <c r="J15" s="446">
        <f>MAX('Temperature-Step 1'!$O$31:$Q$31,'Temperature-Step 1'!$O$55)</f>
        <v>0</v>
      </c>
      <c r="K15" s="451" t="e">
        <f>IF(ISBLANK(C15),"N/A",IF(I15="N/A","N/A",I15*J15))</f>
        <v>#DIV/0!</v>
      </c>
      <c r="L15" s="454" t="e">
        <f t="shared" si="1"/>
        <v>#DIV/0!</v>
      </c>
      <c r="N15" s="527" t="e">
        <f>D15</f>
        <v>#DIV/0!</v>
      </c>
      <c r="O15" s="446" t="e">
        <f>MAX('Temperature-Step 1'!$O$18:$Q$18,'Temperature-Step 1'!$O$52:$Q$52)</f>
        <v>#DIV/0!</v>
      </c>
      <c r="P15" s="451" t="e">
        <f>IF(ISBLANK(C15),"N/A",IF(N15="N/A","N/A",N15*O15))</f>
        <v>#DIV/0!</v>
      </c>
      <c r="Q15" s="454" t="e">
        <f t="shared" si="2"/>
        <v>#DIV/0!</v>
      </c>
      <c r="R15" s="88"/>
    </row>
    <row r="16" spans="1:18" ht="80.099999999999994" customHeight="1" x14ac:dyDescent="0.25">
      <c r="A16" s="1057"/>
      <c r="B16" s="1075"/>
      <c r="C16" s="425" t="str">
        <v>Parques y jardines: espacios verdes públicos destinados a fines recreativos o de conservación (como deportes, pícnic, etc.).  Pueden combinarse con plazas y otros espacios abiertos.</v>
      </c>
      <c r="D16" s="419" t="e">
        <v>#DIV/0!</v>
      </c>
      <c r="E16" s="415" t="e">
        <f>MAX('Water-Step 1'!$O$59:$Q$59,'Water-Step 1'!$O$19:$Q$19)</f>
        <v>#DIV/0!</v>
      </c>
      <c r="F16" s="416" t="e">
        <f t="shared" ref="F16:F22" si="5">IF(ISBLANK(C16),"N/A",IF(D16="N/A", "N/A", D16*E16))</f>
        <v>#DIV/0!</v>
      </c>
      <c r="G16" s="417" t="e">
        <f t="shared" si="0"/>
        <v>#DIV/0!</v>
      </c>
      <c r="I16" s="418" t="e">
        <v>#DIV/0!</v>
      </c>
      <c r="J16" s="448">
        <f>MAX('Temperature-Step 1'!$O$31:$Q$31,'Temperature-Step 1'!$O$55)</f>
        <v>0</v>
      </c>
      <c r="K16" s="452" t="e">
        <f t="shared" ref="K16:K22" si="6">IF(ISBLANK(C16),"N/A",IF(I16="N/A","N/A",I16*J16))</f>
        <v>#DIV/0!</v>
      </c>
      <c r="L16" s="417" t="e">
        <f t="shared" si="1"/>
        <v>#DIV/0!</v>
      </c>
      <c r="N16" s="418" t="e">
        <f t="shared" ref="N16:N22" si="7">D16</f>
        <v>#DIV/0!</v>
      </c>
      <c r="O16" s="448" t="e">
        <f>MAX('Temperature-Step 1'!$O$18:$Q$18,'Temperature-Step 1'!$O$52:$Q$52)</f>
        <v>#DIV/0!</v>
      </c>
      <c r="P16" s="452" t="e">
        <f t="shared" ref="P16:P22" si="8">IF(ISBLANK(C16),"N/A",IF(N16="N/A","N/A",N16*O16))</f>
        <v>#DIV/0!</v>
      </c>
      <c r="Q16" s="417" t="e">
        <f t="shared" si="2"/>
        <v>#DIV/0!</v>
      </c>
      <c r="R16" s="88"/>
    </row>
    <row r="17" spans="1:25" ht="80.099999999999994" customHeight="1" x14ac:dyDescent="0.25">
      <c r="A17" s="64"/>
      <c r="B17" s="1075"/>
      <c r="C17" s="425" t="str">
        <v>Edificios e infraestructuras auxiliares:  casetas técnicas, almacenes, aparcamientos, aparcabicicletas, quioscos, pequeños polideportivos cubiertos, pasarelas, etc.</v>
      </c>
      <c r="D17" s="419" t="e">
        <v>#DIV/0!</v>
      </c>
      <c r="E17" s="415" t="e">
        <f>MAX('Water-Step 1'!$O$59:$Q$59,'Water-Step 1'!$O$19:$Q$19)</f>
        <v>#DIV/0!</v>
      </c>
      <c r="F17" s="416" t="e">
        <f t="shared" si="5"/>
        <v>#DIV/0!</v>
      </c>
      <c r="G17" s="417" t="e">
        <f t="shared" si="0"/>
        <v>#DIV/0!</v>
      </c>
      <c r="I17" s="418" t="e">
        <v>#DIV/0!</v>
      </c>
      <c r="J17" s="448">
        <f>MAX('Temperature-Step 1'!$O$31:$Q$31,'Temperature-Step 1'!$O$55)</f>
        <v>0</v>
      </c>
      <c r="K17" s="452" t="e">
        <f t="shared" si="6"/>
        <v>#DIV/0!</v>
      </c>
      <c r="L17" s="417" t="e">
        <f t="shared" si="1"/>
        <v>#DIV/0!</v>
      </c>
      <c r="N17" s="418" t="e">
        <f t="shared" si="7"/>
        <v>#DIV/0!</v>
      </c>
      <c r="O17" s="448" t="e">
        <f>MAX('Temperature-Step 1'!$O$18:$Q$18,'Temperature-Step 1'!$O$52:$Q$52)</f>
        <v>#DIV/0!</v>
      </c>
      <c r="P17" s="452" t="e">
        <f t="shared" si="8"/>
        <v>#DIV/0!</v>
      </c>
      <c r="Q17" s="417" t="e">
        <f t="shared" si="2"/>
        <v>#DIV/0!</v>
      </c>
      <c r="R17" s="88"/>
    </row>
    <row r="18" spans="1:25" ht="80.099999999999994" customHeight="1" x14ac:dyDescent="0.25">
      <c r="A18" s="181"/>
      <c r="B18" s="1075"/>
      <c r="C18" s="425" t="str">
        <v>Equipos: componentes de iluminación, vallas, aparatos de aire acondicionado de las instalaciones interiores, equipos electromecánicos para piscinas, etc.</v>
      </c>
      <c r="D18" s="419" t="e">
        <v>#DIV/0!</v>
      </c>
      <c r="E18" s="415" t="e">
        <f>MAX('Water-Step 1'!$O$59:$Q$59,'Water-Step 1'!$O$19:$Q$19)</f>
        <v>#DIV/0!</v>
      </c>
      <c r="F18" s="416" t="e">
        <f t="shared" si="5"/>
        <v>#DIV/0!</v>
      </c>
      <c r="G18" s="417" t="e">
        <f t="shared" si="0"/>
        <v>#DIV/0!</v>
      </c>
      <c r="I18" s="418" t="e">
        <v>#DIV/0!</v>
      </c>
      <c r="J18" s="448">
        <f>MAX('Temperature-Step 1'!$O$31:$Q$31,'Temperature-Step 1'!$O$55)</f>
        <v>0</v>
      </c>
      <c r="K18" s="452" t="e">
        <f t="shared" si="6"/>
        <v>#DIV/0!</v>
      </c>
      <c r="L18" s="417" t="e">
        <f t="shared" si="1"/>
        <v>#DIV/0!</v>
      </c>
      <c r="N18" s="418" t="e">
        <f t="shared" si="7"/>
        <v>#DIV/0!</v>
      </c>
      <c r="O18" s="448" t="e">
        <f>MAX('Temperature-Step 1'!$O$18:$Q$18,'Temperature-Step 1'!$O$52:$Q$52)</f>
        <v>#DIV/0!</v>
      </c>
      <c r="P18" s="452" t="e">
        <f t="shared" si="8"/>
        <v>#DIV/0!</v>
      </c>
      <c r="Q18" s="417" t="e">
        <f t="shared" si="2"/>
        <v>#DIV/0!</v>
      </c>
      <c r="R18" s="88"/>
    </row>
    <row r="19" spans="1:25" ht="80.099999999999994" customHeight="1" x14ac:dyDescent="0.25">
      <c r="A19" s="204"/>
      <c r="B19" s="1075"/>
      <c r="C19" s="425" t="str">
        <v>Mobiliario urbano: mesas y bancos fijos, fuentes, jardineras, señales y paneles informativos, paradas de autobús dentro de los límites del proyecto, plataformas de observación, etc.</v>
      </c>
      <c r="D19" s="418" t="e">
        <v>#DIV/0!</v>
      </c>
      <c r="E19" s="415" t="e">
        <f>MAX('Water-Step 1'!$O$59:$Q$59,'Water-Step 1'!$O$19:$Q$19)</f>
        <v>#DIV/0!</v>
      </c>
      <c r="F19" s="416" t="e">
        <f t="shared" si="5"/>
        <v>#DIV/0!</v>
      </c>
      <c r="G19" s="417" t="e">
        <f t="shared" si="0"/>
        <v>#DIV/0!</v>
      </c>
      <c r="H19" s="135"/>
      <c r="I19" s="418" t="e">
        <v>#DIV/0!</v>
      </c>
      <c r="J19" s="448">
        <f>MAX('Temperature-Step 1'!$O$31:$Q$31,'Temperature-Step 1'!$O$55)</f>
        <v>0</v>
      </c>
      <c r="K19" s="452" t="e">
        <f t="shared" si="6"/>
        <v>#DIV/0!</v>
      </c>
      <c r="L19" s="417" t="e">
        <f t="shared" si="1"/>
        <v>#DIV/0!</v>
      </c>
      <c r="N19" s="418" t="e">
        <f t="shared" si="7"/>
        <v>#DIV/0!</v>
      </c>
      <c r="O19" s="448" t="e">
        <f>MAX('Temperature-Step 1'!$O$18:$Q$18,'Temperature-Step 1'!$O$52:$Q$52)</f>
        <v>#DIV/0!</v>
      </c>
      <c r="P19" s="452" t="e">
        <f t="shared" si="8"/>
        <v>#DIV/0!</v>
      </c>
      <c r="Q19" s="417" t="e">
        <f t="shared" si="2"/>
        <v>#DIV/0!</v>
      </c>
      <c r="R19" s="88"/>
    </row>
    <row r="20" spans="1:25" ht="80.099999999999994" customHeight="1" x14ac:dyDescent="0.25">
      <c r="A20" s="205"/>
      <c r="B20" s="1075"/>
      <c r="C20" s="425" t="str">
        <v>Espacios verdes en vías peatonales/ciclables, aceras, calles peatonales y bordes de las carreteras.</v>
      </c>
      <c r="D20" s="418" t="e">
        <v>#DIV/0!</v>
      </c>
      <c r="E20" s="415" t="e">
        <f>MAX('Water-Step 1'!$O$59:$Q$59,'Water-Step 1'!$O$19:$Q$19)</f>
        <v>#DIV/0!</v>
      </c>
      <c r="F20" s="416" t="e">
        <f t="shared" si="5"/>
        <v>#DIV/0!</v>
      </c>
      <c r="G20" s="417" t="e">
        <f t="shared" si="0"/>
        <v>#DIV/0!</v>
      </c>
      <c r="H20" s="135"/>
      <c r="I20" s="418" t="e">
        <v>#DIV/0!</v>
      </c>
      <c r="J20" s="448">
        <f>MAX('Temperature-Step 1'!$O$31:$Q$31,'Temperature-Step 1'!$O$55)</f>
        <v>0</v>
      </c>
      <c r="K20" s="452" t="e">
        <f t="shared" si="6"/>
        <v>#DIV/0!</v>
      </c>
      <c r="L20" s="417" t="e">
        <f t="shared" si="1"/>
        <v>#DIV/0!</v>
      </c>
      <c r="N20" s="418" t="e">
        <f t="shared" si="7"/>
        <v>#DIV/0!</v>
      </c>
      <c r="O20" s="448" t="e">
        <f>MAX('Temperature-Step 1'!$O$18:$Q$18,'Temperature-Step 1'!$O$52:$Q$52)</f>
        <v>#DIV/0!</v>
      </c>
      <c r="P20" s="452" t="e">
        <f t="shared" si="8"/>
        <v>#DIV/0!</v>
      </c>
      <c r="Q20" s="417" t="e">
        <f t="shared" si="2"/>
        <v>#DIV/0!</v>
      </c>
      <c r="R20" s="88"/>
    </row>
    <row r="21" spans="1:25" ht="80.099999999999994" customHeight="1" x14ac:dyDescent="0.25">
      <c r="A21" s="206"/>
      <c r="B21" s="1075"/>
      <c r="C21" s="425" t="str">
        <v>Parques infantiles e instalaciones deportivas al aire libre (incluidos equipos fitness, campos fútbol y baloncesto, pistas de voleibol, canchas de tenis y pádel, piscinas, etc.).</v>
      </c>
      <c r="D21" s="418" t="e">
        <v>#DIV/0!</v>
      </c>
      <c r="E21" s="415" t="e">
        <f>MAX('Water-Step 1'!$O$59:$Q$59,'Water-Step 1'!$O$19:$Q$19)</f>
        <v>#DIV/0!</v>
      </c>
      <c r="F21" s="416" t="e">
        <f t="shared" si="5"/>
        <v>#DIV/0!</v>
      </c>
      <c r="G21" s="417" t="e">
        <f t="shared" si="0"/>
        <v>#DIV/0!</v>
      </c>
      <c r="H21" s="135"/>
      <c r="I21" s="421" t="e">
        <v>#DIV/0!</v>
      </c>
      <c r="J21" s="448">
        <f>MAX('Temperature-Step 1'!$O$31:$Q$31,'Temperature-Step 1'!$O$55)</f>
        <v>0</v>
      </c>
      <c r="K21" s="452" t="e">
        <f t="shared" si="6"/>
        <v>#DIV/0!</v>
      </c>
      <c r="L21" s="417" t="e">
        <f t="shared" si="1"/>
        <v>#DIV/0!</v>
      </c>
      <c r="N21" s="418" t="e">
        <f t="shared" si="7"/>
        <v>#DIV/0!</v>
      </c>
      <c r="O21" s="448" t="e">
        <f>MAX('Temperature-Step 1'!$O$18:$Q$18,'Temperature-Step 1'!$O$52:$Q$52)</f>
        <v>#DIV/0!</v>
      </c>
      <c r="P21" s="452" t="e">
        <f t="shared" si="8"/>
        <v>#DIV/0!</v>
      </c>
      <c r="Q21" s="417" t="e">
        <f t="shared" si="2"/>
        <v>#DIV/0!</v>
      </c>
      <c r="R21" s="88"/>
    </row>
    <row r="22" spans="1:25" ht="80.099999999999994" customHeight="1" x14ac:dyDescent="0.25">
      <c r="A22" s="205"/>
      <c r="B22" s="1075"/>
      <c r="C22" s="425" t="str">
        <v>Infraestructuras azules/verdes (incluidos estanques artificiales, aliviaderos biológicos y otras soluciones basadas en la naturaleza).</v>
      </c>
      <c r="D22" s="418" t="e">
        <v>#DIV/0!</v>
      </c>
      <c r="E22" s="415" t="e">
        <f>MAX('Water-Step 1'!$O$59:$Q$59,'Water-Step 1'!$O$19:$Q$19)</f>
        <v>#DIV/0!</v>
      </c>
      <c r="F22" s="416" t="e">
        <f t="shared" si="5"/>
        <v>#DIV/0!</v>
      </c>
      <c r="G22" s="417" t="e">
        <f t="shared" si="0"/>
        <v>#DIV/0!</v>
      </c>
      <c r="H22" s="135"/>
      <c r="I22" s="421" t="e">
        <v>#DIV/0!</v>
      </c>
      <c r="J22" s="448">
        <f>MAX('Temperature-Step 1'!$O$31:$Q$31,'Temperature-Step 1'!$O$55)</f>
        <v>0</v>
      </c>
      <c r="K22" s="452" t="e">
        <f t="shared" si="6"/>
        <v>#DIV/0!</v>
      </c>
      <c r="L22" s="417" t="e">
        <f t="shared" si="1"/>
        <v>#DIV/0!</v>
      </c>
      <c r="N22" s="418" t="e">
        <f t="shared" si="7"/>
        <v>#DIV/0!</v>
      </c>
      <c r="O22" s="448" t="e">
        <f>MAX('Temperature-Step 1'!$O$18:$Q$18,'Temperature-Step 1'!$O$52:$Q$52)</f>
        <v>#DIV/0!</v>
      </c>
      <c r="P22" s="452" t="e">
        <f t="shared" si="8"/>
        <v>#DIV/0!</v>
      </c>
      <c r="Q22" s="417" t="e">
        <f t="shared" si="2"/>
        <v>#DIV/0!</v>
      </c>
      <c r="R22" s="88"/>
    </row>
    <row r="23" spans="1:25" x14ac:dyDescent="0.25">
      <c r="B23" s="211"/>
      <c r="C23" s="413"/>
      <c r="D23" s="414"/>
      <c r="E23" s="88"/>
      <c r="F23" s="88"/>
      <c r="G23" s="88"/>
      <c r="H23" s="88"/>
    </row>
    <row r="24" spans="1:25" x14ac:dyDescent="0.25">
      <c r="C24" s="121"/>
      <c r="D24" s="121"/>
      <c r="E24" s="815"/>
      <c r="F24" s="815"/>
      <c r="G24" s="815"/>
      <c r="H24" s="815"/>
      <c r="I24" s="200"/>
      <c r="J24" s="200"/>
      <c r="K24" s="815"/>
      <c r="L24" s="815"/>
      <c r="M24" s="815"/>
      <c r="N24" s="815"/>
      <c r="O24" s="815"/>
      <c r="P24" s="758"/>
      <c r="Q24" s="815"/>
      <c r="R24" s="815"/>
      <c r="S24" s="115"/>
      <c r="T24" s="125"/>
      <c r="U24" s="210"/>
      <c r="V24" s="115"/>
      <c r="W24" s="115"/>
      <c r="X24" s="115"/>
      <c r="Y24" s="115"/>
    </row>
    <row r="25" spans="1:25" s="859" customFormat="1" x14ac:dyDescent="0.25">
      <c r="C25" s="121"/>
      <c r="D25" s="121"/>
      <c r="E25" s="815"/>
      <c r="F25" s="815" t="e">
        <f>MAX(F15:F22)</f>
        <v>#DIV/0!</v>
      </c>
      <c r="G25" s="815"/>
      <c r="H25" s="815"/>
      <c r="I25" s="200"/>
      <c r="J25" s="200"/>
      <c r="K25" s="815" t="e">
        <f>MAX(K15:K22)</f>
        <v>#DIV/0!</v>
      </c>
      <c r="L25" s="815"/>
      <c r="M25" s="815"/>
      <c r="N25" s="815"/>
      <c r="O25" s="815"/>
      <c r="P25" s="815" t="e">
        <f>MAX(P15:P22)</f>
        <v>#DIV/0!</v>
      </c>
      <c r="Q25" s="815"/>
      <c r="R25" s="815"/>
      <c r="S25" s="861"/>
      <c r="T25" s="862"/>
      <c r="U25" s="863"/>
      <c r="V25" s="861"/>
      <c r="W25" s="861"/>
      <c r="X25" s="861"/>
      <c r="Y25" s="861"/>
    </row>
    <row r="26" spans="1:25" x14ac:dyDescent="0.25">
      <c r="C26" s="121"/>
      <c r="D26" s="121"/>
      <c r="E26" s="815"/>
      <c r="F26" s="815"/>
      <c r="G26" s="815"/>
      <c r="H26" s="815"/>
      <c r="I26" s="200"/>
      <c r="J26" s="200"/>
      <c r="K26" s="815"/>
      <c r="L26" s="815"/>
      <c r="M26" s="815"/>
      <c r="N26" s="815"/>
      <c r="O26" s="815"/>
      <c r="P26" s="758"/>
      <c r="Q26" s="815"/>
      <c r="R26" s="815"/>
      <c r="S26" s="115"/>
      <c r="T26" s="125"/>
      <c r="U26" s="210"/>
      <c r="V26" s="115"/>
      <c r="W26" s="115"/>
      <c r="X26" s="115"/>
      <c r="Y26" s="115"/>
    </row>
    <row r="27" spans="1:25" s="859" customFormat="1" x14ac:dyDescent="0.25">
      <c r="C27" s="121"/>
      <c r="D27" s="121"/>
      <c r="E27" s="815"/>
      <c r="F27" s="243" t="e">
        <f>MAX(F12:F14)</f>
        <v>#DIV/0!</v>
      </c>
      <c r="G27" s="815"/>
      <c r="H27" s="815"/>
      <c r="I27" s="200"/>
      <c r="J27" s="200"/>
      <c r="K27" s="243" t="e">
        <f>MAX(K12:K14)</f>
        <v>#DIV/0!</v>
      </c>
      <c r="L27" s="815"/>
      <c r="M27" s="815"/>
      <c r="N27" s="815"/>
      <c r="O27" s="815"/>
      <c r="P27" s="243" t="e">
        <f>MAX(P12:P14)</f>
        <v>#DIV/0!</v>
      </c>
      <c r="Q27" s="815"/>
      <c r="R27" s="815"/>
      <c r="S27" s="861"/>
      <c r="T27" s="862"/>
      <c r="U27" s="863"/>
      <c r="V27" s="861"/>
      <c r="W27" s="861"/>
      <c r="X27" s="861"/>
      <c r="Y27" s="861"/>
    </row>
    <row r="28" spans="1:25" x14ac:dyDescent="0.25">
      <c r="C28" s="121"/>
      <c r="D28" s="121"/>
      <c r="E28" s="815"/>
      <c r="F28" s="815"/>
      <c r="G28" s="815"/>
      <c r="H28" s="815"/>
      <c r="I28" s="200"/>
      <c r="J28" s="200"/>
      <c r="K28" s="815"/>
      <c r="L28" s="815"/>
      <c r="M28" s="815"/>
      <c r="N28" s="815"/>
      <c r="O28" s="815"/>
      <c r="P28" s="758"/>
      <c r="Q28" s="815"/>
      <c r="R28" s="815"/>
      <c r="S28" s="115"/>
      <c r="T28" s="125"/>
      <c r="U28" s="210"/>
      <c r="V28" s="115"/>
      <c r="W28" s="115"/>
      <c r="X28" s="115"/>
      <c r="Y28" s="115"/>
    </row>
    <row r="29" spans="1:25" x14ac:dyDescent="0.25">
      <c r="C29" s="121"/>
      <c r="D29" s="121"/>
      <c r="E29" s="815"/>
      <c r="F29" s="815"/>
      <c r="G29" s="815"/>
      <c r="H29" s="815"/>
      <c r="I29" s="200"/>
      <c r="J29" s="200"/>
      <c r="K29" s="815"/>
      <c r="L29" s="815"/>
      <c r="M29" s="815"/>
      <c r="N29" s="815"/>
      <c r="O29" s="815"/>
      <c r="P29" s="758"/>
      <c r="Q29" s="815"/>
      <c r="R29" s="815"/>
      <c r="S29" s="115"/>
      <c r="T29" s="125"/>
      <c r="U29" s="210"/>
      <c r="V29" s="115"/>
      <c r="W29" s="115"/>
      <c r="X29" s="115"/>
      <c r="Y29" s="115"/>
    </row>
    <row r="30" spans="1:25" x14ac:dyDescent="0.25">
      <c r="C30" s="121"/>
      <c r="D30" s="121"/>
      <c r="E30" s="815"/>
      <c r="F30" s="815"/>
      <c r="G30" s="815"/>
      <c r="H30" s="815"/>
      <c r="I30" s="200"/>
      <c r="J30" s="200"/>
      <c r="K30" s="815"/>
      <c r="L30" s="815"/>
      <c r="M30" s="815"/>
      <c r="N30" s="815"/>
      <c r="O30" s="815"/>
      <c r="P30" s="758"/>
      <c r="Q30" s="815"/>
      <c r="R30" s="815"/>
      <c r="S30" s="115"/>
      <c r="T30" s="125"/>
      <c r="U30" s="210"/>
      <c r="V30" s="115"/>
      <c r="W30" s="115"/>
      <c r="X30" s="115"/>
      <c r="Y30" s="115"/>
    </row>
    <row r="31" spans="1:25" x14ac:dyDescent="0.25">
      <c r="C31" s="121"/>
      <c r="D31" s="121"/>
      <c r="E31" s="815"/>
      <c r="F31" s="815"/>
      <c r="G31" s="815"/>
      <c r="H31" s="815"/>
      <c r="I31" s="200"/>
      <c r="J31" s="200"/>
      <c r="K31" s="815"/>
      <c r="L31" s="815"/>
      <c r="M31" s="815"/>
      <c r="N31" s="815"/>
      <c r="O31" s="815"/>
      <c r="P31" s="758"/>
      <c r="Q31" s="815"/>
      <c r="R31" s="815"/>
      <c r="S31" s="115"/>
      <c r="T31" s="125"/>
      <c r="U31" s="210"/>
      <c r="V31" s="115"/>
      <c r="W31" s="115"/>
      <c r="X31" s="115"/>
      <c r="Y31" s="115"/>
    </row>
    <row r="32" spans="1:25" ht="30.6" customHeight="1" x14ac:dyDescent="0.25">
      <c r="C32" s="121"/>
      <c r="D32" s="121"/>
      <c r="E32" s="815"/>
      <c r="F32" s="815"/>
      <c r="G32" s="815"/>
      <c r="H32" s="815"/>
      <c r="I32" s="200"/>
      <c r="J32" s="200"/>
      <c r="K32" s="815"/>
      <c r="L32" s="815"/>
      <c r="M32" s="815"/>
      <c r="N32" s="815"/>
      <c r="O32" s="815"/>
      <c r="P32" s="758"/>
      <c r="Q32" s="815"/>
      <c r="R32" s="815"/>
      <c r="S32" s="115"/>
      <c r="T32" s="125"/>
      <c r="U32" s="210"/>
      <c r="V32" s="115"/>
      <c r="W32" s="115"/>
      <c r="X32" s="115"/>
      <c r="Y32" s="115"/>
    </row>
    <row r="33" spans="3:25" ht="23.45" customHeight="1" x14ac:dyDescent="0.25">
      <c r="C33" s="121"/>
      <c r="D33" s="121"/>
      <c r="E33" s="815"/>
      <c r="F33" s="815"/>
      <c r="G33" s="815"/>
      <c r="H33" s="815"/>
      <c r="I33" s="200"/>
      <c r="J33" s="200"/>
      <c r="K33" s="815"/>
      <c r="L33" s="815"/>
      <c r="M33" s="815"/>
      <c r="N33" s="815"/>
      <c r="O33" s="815"/>
      <c r="P33" s="758"/>
      <c r="Q33" s="815"/>
      <c r="R33" s="815"/>
      <c r="S33" s="115"/>
      <c r="T33" s="125"/>
      <c r="U33" s="210"/>
      <c r="V33" s="115"/>
      <c r="W33" s="115"/>
      <c r="X33" s="115"/>
      <c r="Y33" s="115"/>
    </row>
    <row r="34" spans="3:25" x14ac:dyDescent="0.25">
      <c r="C34" s="121"/>
      <c r="D34" s="121"/>
      <c r="E34" s="815"/>
      <c r="F34" s="815"/>
      <c r="G34" s="815"/>
      <c r="H34" s="815"/>
      <c r="I34" s="200"/>
      <c r="J34" s="200"/>
      <c r="K34" s="815"/>
      <c r="L34" s="815"/>
      <c r="M34" s="815"/>
      <c r="N34" s="815"/>
      <c r="O34" s="815"/>
      <c r="P34" s="758"/>
      <c r="Q34" s="815"/>
      <c r="R34" s="815"/>
      <c r="S34" s="115"/>
      <c r="T34" s="125"/>
      <c r="U34" s="210"/>
      <c r="V34" s="115"/>
      <c r="W34" s="115"/>
      <c r="X34" s="115"/>
      <c r="Y34" s="115"/>
    </row>
    <row r="35" spans="3:25" ht="36.6" customHeight="1" x14ac:dyDescent="0.25">
      <c r="C35" s="121"/>
      <c r="D35" s="121"/>
      <c r="E35" s="815"/>
      <c r="F35" s="815"/>
      <c r="G35" s="815"/>
      <c r="H35" s="815"/>
      <c r="I35" s="200"/>
      <c r="J35" s="200"/>
      <c r="K35" s="889"/>
      <c r="L35" s="889"/>
      <c r="M35" s="889"/>
      <c r="N35" s="889"/>
      <c r="O35" s="889"/>
      <c r="P35" s="758"/>
      <c r="Q35" s="815"/>
      <c r="R35" s="815"/>
      <c r="S35" s="115"/>
      <c r="T35" s="125"/>
      <c r="U35" s="210"/>
      <c r="V35" s="210"/>
      <c r="W35" s="210"/>
      <c r="X35" s="210"/>
      <c r="Y35" s="210"/>
    </row>
    <row r="36" spans="3:25" x14ac:dyDescent="0.25">
      <c r="C36" s="208"/>
      <c r="D36" s="208"/>
      <c r="E36" s="115"/>
      <c r="F36" s="115"/>
      <c r="G36" s="115"/>
      <c r="H36" s="115"/>
      <c r="Q36" s="1069"/>
      <c r="R36" s="1069"/>
      <c r="S36" s="218"/>
      <c r="T36" s="1070"/>
      <c r="U36" s="212"/>
    </row>
    <row r="37" spans="3:25" x14ac:dyDescent="0.25">
      <c r="C37" s="209"/>
      <c r="D37" s="209"/>
      <c r="E37" s="115"/>
      <c r="F37" s="115"/>
      <c r="G37" s="115"/>
      <c r="H37" s="115"/>
      <c r="K37" s="212"/>
      <c r="L37" s="212"/>
      <c r="M37" s="212"/>
      <c r="N37" s="212"/>
      <c r="O37" s="210"/>
      <c r="Q37" s="1069"/>
      <c r="R37" s="1069"/>
      <c r="S37" s="218"/>
      <c r="T37" s="1070"/>
      <c r="U37" s="212"/>
      <c r="V37" s="212"/>
      <c r="W37" s="212"/>
      <c r="X37" s="212"/>
      <c r="Y37" s="212"/>
    </row>
    <row r="38" spans="3:25" x14ac:dyDescent="0.25">
      <c r="C38" s="209"/>
      <c r="D38" s="209"/>
      <c r="E38" s="210"/>
      <c r="F38" s="210"/>
      <c r="G38" s="210"/>
      <c r="H38" s="210"/>
      <c r="K38" s="66"/>
      <c r="L38" s="66"/>
      <c r="M38" s="66"/>
    </row>
    <row r="39" spans="3:25" ht="13.5" customHeight="1" x14ac:dyDescent="0.25">
      <c r="C39" s="1064"/>
      <c r="D39" s="322"/>
      <c r="E39" s="136"/>
      <c r="F39" s="136"/>
      <c r="G39" s="136"/>
      <c r="H39" s="136"/>
      <c r="J39" s="1068"/>
    </row>
    <row r="40" spans="3:25" ht="0.6" customHeight="1" x14ac:dyDescent="0.25">
      <c r="C40" s="1064"/>
      <c r="D40" s="322"/>
      <c r="E40" s="213"/>
      <c r="F40" s="213"/>
      <c r="G40" s="213"/>
      <c r="H40" s="213"/>
      <c r="J40" s="1068"/>
    </row>
    <row r="41" spans="3:25" ht="14.45" customHeight="1" x14ac:dyDescent="0.25">
      <c r="C41" s="183"/>
      <c r="D41" s="183"/>
      <c r="E41" s="214"/>
      <c r="F41" s="214"/>
      <c r="G41" s="214"/>
      <c r="H41" s="214"/>
      <c r="J41" s="1068"/>
    </row>
    <row r="42" spans="3:25" x14ac:dyDescent="0.25">
      <c r="C42" s="215"/>
      <c r="D42" s="215"/>
      <c r="E42" s="216"/>
      <c r="F42" s="216"/>
      <c r="G42" s="115"/>
      <c r="H42" s="216"/>
      <c r="J42" s="96"/>
    </row>
    <row r="43" spans="3:25" x14ac:dyDescent="0.25">
      <c r="C43" s="208"/>
      <c r="D43" s="208"/>
      <c r="E43" s="115"/>
      <c r="F43" s="115"/>
      <c r="G43" s="115"/>
      <c r="H43" s="115"/>
      <c r="J43" s="96"/>
      <c r="N43" s="88"/>
      <c r="O43" s="88"/>
      <c r="P43" s="88"/>
      <c r="Q43" s="88"/>
      <c r="R43" s="88"/>
    </row>
    <row r="44" spans="3:25" x14ac:dyDescent="0.25">
      <c r="C44" s="208"/>
      <c r="D44" s="208"/>
      <c r="E44" s="115"/>
      <c r="F44" s="115"/>
      <c r="G44" s="115"/>
      <c r="H44" s="115"/>
    </row>
    <row r="45" spans="3:25" x14ac:dyDescent="0.25">
      <c r="C45" s="217"/>
      <c r="D45" s="217"/>
      <c r="E45" s="115"/>
      <c r="F45" s="115"/>
      <c r="G45" s="115"/>
      <c r="H45" s="115"/>
    </row>
    <row r="46" spans="3:25" x14ac:dyDescent="0.25">
      <c r="C46" s="208"/>
      <c r="D46" s="208"/>
      <c r="E46" s="115"/>
      <c r="F46" s="115"/>
      <c r="G46" s="115"/>
      <c r="H46" s="115"/>
    </row>
    <row r="47" spans="3:25" x14ac:dyDescent="0.25">
      <c r="C47" s="208"/>
      <c r="D47" s="208"/>
      <c r="E47" s="115"/>
      <c r="F47" s="115"/>
      <c r="G47" s="115"/>
      <c r="H47" s="115"/>
    </row>
    <row r="48" spans="3:25" x14ac:dyDescent="0.25">
      <c r="C48" s="208"/>
      <c r="D48" s="208"/>
      <c r="E48" s="115"/>
      <c r="F48" s="115"/>
      <c r="G48" s="115"/>
      <c r="H48" s="115"/>
    </row>
    <row r="49" spans="3:8" x14ac:dyDescent="0.25">
      <c r="C49" s="208"/>
      <c r="D49" s="208"/>
      <c r="E49" s="115"/>
      <c r="F49" s="115"/>
      <c r="G49" s="115"/>
      <c r="H49" s="115"/>
    </row>
    <row r="50" spans="3:8" x14ac:dyDescent="0.25">
      <c r="C50" s="208"/>
      <c r="D50" s="208"/>
      <c r="E50" s="115"/>
      <c r="F50" s="115"/>
      <c r="G50" s="115"/>
      <c r="H50" s="115"/>
    </row>
    <row r="51" spans="3:8" x14ac:dyDescent="0.25">
      <c r="C51" s="208"/>
      <c r="D51" s="208"/>
      <c r="E51" s="115"/>
      <c r="F51" s="115"/>
      <c r="G51" s="115"/>
      <c r="H51" s="115"/>
    </row>
    <row r="52" spans="3:8" x14ac:dyDescent="0.25">
      <c r="C52" s="208"/>
      <c r="D52" s="208"/>
      <c r="E52" s="115"/>
      <c r="F52" s="115"/>
      <c r="G52" s="115"/>
      <c r="H52" s="115"/>
    </row>
    <row r="53" spans="3:8" x14ac:dyDescent="0.25">
      <c r="C53" s="207"/>
      <c r="D53" s="207"/>
      <c r="E53" s="115"/>
      <c r="F53" s="115"/>
      <c r="G53" s="115"/>
      <c r="H53" s="115"/>
    </row>
    <row r="54" spans="3:8" x14ac:dyDescent="0.25">
      <c r="C54" s="207"/>
      <c r="D54" s="207"/>
      <c r="E54" s="115"/>
      <c r="F54" s="115"/>
      <c r="G54" s="115"/>
      <c r="H54" s="115"/>
    </row>
    <row r="55" spans="3:8" x14ac:dyDescent="0.25">
      <c r="C55" s="217"/>
      <c r="D55" s="217"/>
      <c r="E55" s="115"/>
      <c r="F55" s="115"/>
      <c r="G55" s="115"/>
      <c r="H55" s="115"/>
    </row>
    <row r="56" spans="3:8" x14ac:dyDescent="0.25">
      <c r="C56" s="208"/>
      <c r="D56" s="208"/>
      <c r="E56" s="115"/>
      <c r="F56" s="115"/>
      <c r="G56" s="115"/>
      <c r="H56" s="115"/>
    </row>
    <row r="57" spans="3:8" x14ac:dyDescent="0.25">
      <c r="C57" s="207"/>
      <c r="D57" s="207"/>
      <c r="E57" s="115"/>
      <c r="F57" s="115"/>
      <c r="G57" s="115"/>
      <c r="H57" s="115"/>
    </row>
    <row r="58" spans="3:8" x14ac:dyDescent="0.25">
      <c r="C58" s="208"/>
      <c r="D58" s="208"/>
      <c r="E58" s="115"/>
      <c r="F58" s="115"/>
      <c r="G58" s="115"/>
      <c r="H58" s="115"/>
    </row>
    <row r="59" spans="3:8" x14ac:dyDescent="0.25">
      <c r="C59" s="207"/>
      <c r="D59" s="207"/>
      <c r="E59" s="115"/>
      <c r="F59" s="115"/>
      <c r="G59" s="115"/>
      <c r="H59" s="115"/>
    </row>
    <row r="60" spans="3:8" ht="21.95" customHeight="1" x14ac:dyDescent="0.25">
      <c r="C60" s="208"/>
      <c r="D60" s="208"/>
      <c r="E60" s="115"/>
      <c r="F60" s="115"/>
      <c r="G60" s="115"/>
      <c r="H60" s="115"/>
    </row>
    <row r="61" spans="3:8" ht="22.5" customHeight="1" x14ac:dyDescent="0.25">
      <c r="C61" s="208"/>
      <c r="D61" s="208"/>
      <c r="E61" s="115"/>
      <c r="F61" s="115"/>
      <c r="G61" s="115"/>
      <c r="H61" s="115"/>
    </row>
    <row r="62" spans="3:8" ht="28.5" customHeight="1" x14ac:dyDescent="0.25">
      <c r="C62" s="208"/>
      <c r="D62" s="208"/>
      <c r="E62" s="115"/>
      <c r="F62" s="115"/>
      <c r="G62" s="115"/>
      <c r="H62" s="115"/>
    </row>
    <row r="63" spans="3:8" ht="27.6" customHeight="1" x14ac:dyDescent="0.25">
      <c r="C63" s="209"/>
      <c r="D63" s="209"/>
      <c r="E63" s="115"/>
      <c r="F63" s="115"/>
      <c r="G63" s="115"/>
      <c r="H63" s="115"/>
    </row>
    <row r="64" spans="3:8" x14ac:dyDescent="0.25">
      <c r="C64" s="209"/>
      <c r="D64" s="209"/>
      <c r="E64" s="210"/>
      <c r="F64" s="210"/>
      <c r="G64" s="210"/>
      <c r="H64" s="210"/>
    </row>
  </sheetData>
  <sheetProtection algorithmName="SHA-512" hashValue="tNLJtCltS2ylZ8t2rWa4ixvzS8HHre9Vn2IMvjnRO7kWFZC7qTG6TUP6j7vQc8n9DxqJLcH7b6UrCB5RI+MigA==" saltValue="+LGs0Yi354xwU46+UxAL4w==" spinCount="100000" sheet="1" objects="1" scenarios="1"/>
  <mergeCells count="16">
    <mergeCell ref="D6:Q6"/>
    <mergeCell ref="B12:B14"/>
    <mergeCell ref="A15:A16"/>
    <mergeCell ref="B15:B22"/>
    <mergeCell ref="A8:A9"/>
    <mergeCell ref="D8:G8"/>
    <mergeCell ref="F11:G11"/>
    <mergeCell ref="K11:L11"/>
    <mergeCell ref="P11:Q11"/>
    <mergeCell ref="I8:L8"/>
    <mergeCell ref="N8:Q8"/>
    <mergeCell ref="Q36:Q37"/>
    <mergeCell ref="R36:R37"/>
    <mergeCell ref="T36:T37"/>
    <mergeCell ref="C39:C40"/>
    <mergeCell ref="J39:J41"/>
  </mergeCells>
  <conditionalFormatting sqref="G12:G22 F15:F22">
    <cfRule type="cellIs" dxfId="231" priority="61" operator="equal">
      <formula>"Bajo"</formula>
    </cfRule>
    <cfRule type="cellIs" dxfId="230" priority="62" operator="equal">
      <formula>"Medio"</formula>
    </cfRule>
    <cfRule type="cellIs" dxfId="229" priority="63" operator="equal">
      <formula>"Alto"</formula>
    </cfRule>
  </conditionalFormatting>
  <conditionalFormatting sqref="G12:G22 L12:L22">
    <cfRule type="cellIs" dxfId="228" priority="37" operator="equal">
      <formula>"N/A"</formula>
    </cfRule>
  </conditionalFormatting>
  <conditionalFormatting sqref="I15">
    <cfRule type="cellIs" dxfId="227" priority="56" operator="equal">
      <formula>"N/A"</formula>
    </cfRule>
    <cfRule type="containsBlanks" dxfId="226" priority="64">
      <formula>LEN(TRIM(I15))=0</formula>
    </cfRule>
  </conditionalFormatting>
  <conditionalFormatting sqref="L12:L22">
    <cfRule type="cellIs" dxfId="225" priority="52" operator="equal">
      <formula>"Bajo"</formula>
    </cfRule>
    <cfRule type="cellIs" dxfId="224" priority="53" operator="equal">
      <formula>"Medio"</formula>
    </cfRule>
    <cfRule type="cellIs" dxfId="223" priority="54" operator="equal">
      <formula>"Alto"</formula>
    </cfRule>
  </conditionalFormatting>
  <conditionalFormatting sqref="Q12:Q22">
    <cfRule type="cellIs" dxfId="222" priority="1" operator="equal">
      <formula>"N/A"</formula>
    </cfRule>
    <cfRule type="cellIs" dxfId="221" priority="2" operator="equal">
      <formula>"Bajo"</formula>
    </cfRule>
    <cfRule type="cellIs" dxfId="220" priority="3" operator="equal">
      <formula>"Medio"</formula>
    </cfRule>
    <cfRule type="cellIs" dxfId="219" priority="4" operator="equal">
      <formula>"Alto"</formula>
    </cfRule>
  </conditionalFormatting>
  <pageMargins left="0.7" right="0.7" top="0.75" bottom="0.75" header="0.3" footer="0.3"/>
  <headerFooter>
    <oddHeader>&amp;C&amp;&amp;"Calibri"&amp;10&amp;K808080 Corporate Use&amp;K808080&amp;1#_x000D_</oddHead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z W 7 T 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M 1 u 0 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N b t N a K I p H u A 4 A A A A R A A A A E w A c A E Z v c m 1 1 b G F z L 1 N l Y 3 R p b 2 4 x L m 0 g o h g A K K A U A A A A A A A A A A A A A A A A A A A A A A A A A A A A K 0 5 N L s n M z 1 M I h t C G 1 g B Q S w E C L Q A U A A I A C A D N b t N a l / 4 e 9 6 U A A A D 2 A A A A E g A A A A A A A A A A A A A A A A A A A A A A Q 2 9 u Z m l n L 1 B h Y 2 t h Z 2 U u e G 1 s U E s B A i 0 A F A A C A A g A z W 7 T W g / K 6 a u k A A A A 6 Q A A A B M A A A A A A A A A A A A A A A A A 8 Q A A A F t D b 2 5 0 Z W 5 0 X 1 R 5 c G V z X S 5 4 b W x Q S w E C L Q A U A A I A C A D N b t N 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T h 2 E + f A e b k 2 b U X o 3 H 8 A R Z A A A A A A C A A A A A A A Q Z g A A A A E A A C A A A A D / z Q H / L M K L M h W Z 8 H O S v t w U X G U 2 B N T M K H y 3 J 7 y m i b N / B g A A A A A O g A A A A A I A A C A A A A D q g g V O o b u c 6 6 k 7 e 3 J i e t o G k Z Z U + s B r s o 0 / H p d i R 5 0 b o l A A A A B r + Q y J v g y X K 7 a A M 9 W n n Z Y b d G Z b l A C g F B I y v m 8 Y m 5 S T E 3 x x l o I p r 8 U H 2 0 U d j / l v s I U / 1 + Z v l o s 9 W 5 E + P H Z o u F B w D A k n + u r C Z J j P G m 3 v v 4 k 3 k k A A A A B 0 Y J j L R i V g L V W G F 6 E + 4 r 9 7 i e D a G 1 t K P k K p h 6 V G l A w v 7 d q J H X h W X b T 4 X 8 s G P t r X 7 e c r h s D H F H y 6 z n r G Y Z 3 5 p y f p < / D a t a M a s h u p > 
</file>

<file path=customXml/itemProps1.xml><?xml version="1.0" encoding="utf-8"?>
<ds:datastoreItem xmlns:ds="http://schemas.openxmlformats.org/officeDocument/2006/customXml" ds:itemID="{886A429B-F693-4040-B2FC-B40A34296BC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Disclaimer</vt:lpstr>
      <vt:lpstr>Intro</vt:lpstr>
      <vt:lpstr>Water-Step 1</vt:lpstr>
      <vt:lpstr>Water-Step 2</vt:lpstr>
      <vt:lpstr>Water-Step 3</vt:lpstr>
      <vt:lpstr>Water-Step 4</vt:lpstr>
      <vt:lpstr>Temperature-Step 1</vt:lpstr>
      <vt:lpstr>Temperature-Step 2</vt:lpstr>
      <vt:lpstr>Temperature-Step 3</vt:lpstr>
      <vt:lpstr>Temperature-Step 4</vt:lpstr>
      <vt:lpstr>Wind-Step 1</vt:lpstr>
      <vt:lpstr>Wind-Step 2</vt:lpstr>
      <vt:lpstr>Wind-Step 3</vt:lpstr>
      <vt:lpstr>Wind-Step 4</vt:lpstr>
      <vt:lpstr>Soil-Step 1</vt:lpstr>
      <vt:lpstr>Soil-Step 2</vt:lpstr>
      <vt:lpstr>Soil-Step 3</vt:lpstr>
      <vt:lpstr>Soil-Step 4</vt:lpstr>
      <vt:lpstr>Φύλλο2</vt:lpstr>
      <vt:lpstr>Φύλλο1</vt:lpstr>
      <vt:lpstr>Output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Fani Gelagoti</dc:creator>
  <cp:keywords/>
  <dc:description/>
  <cp:lastModifiedBy>Ye An, Isabel</cp:lastModifiedBy>
  <cp:revision/>
  <dcterms:created xsi:type="dcterms:W3CDTF">2023-10-21T15:36:03Z</dcterms:created>
  <dcterms:modified xsi:type="dcterms:W3CDTF">2025-07-14T08:05:47Z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b5154d6-21c1-415b-b061-7427a4708b37_Enabled">
    <vt:lpwstr>true</vt:lpwstr>
  </property>
  <property fmtid="{D5CDD505-2E9C-101B-9397-08002B2CF9AE}" pid="3" name="MSIP_Label_9b5154d6-21c1-415b-b061-7427a4708b37_SetDate">
    <vt:lpwstr>2024-11-25T14:28:16Z</vt:lpwstr>
  </property>
  <property fmtid="{D5CDD505-2E9C-101B-9397-08002B2CF9AE}" pid="4" name="MSIP_Label_9b5154d6-21c1-415b-b061-7427a4708b37_Method">
    <vt:lpwstr>Privileged</vt:lpwstr>
  </property>
  <property fmtid="{D5CDD505-2E9C-101B-9397-08002B2CF9AE}" pid="5" name="MSIP_Label_9b5154d6-21c1-415b-b061-7427a4708b37_Name">
    <vt:lpwstr>Default Corporate Use</vt:lpwstr>
  </property>
  <property fmtid="{D5CDD505-2E9C-101B-9397-08002B2CF9AE}" pid="6" name="MSIP_Label_9b5154d6-21c1-415b-b061-7427a4708b37_SiteId">
    <vt:lpwstr>0b96d5d2-d153-4370-a2c7-8a926f24c8a1</vt:lpwstr>
  </property>
  <property fmtid="{D5CDD505-2E9C-101B-9397-08002B2CF9AE}" pid="7" name="MSIP_Label_9b5154d6-21c1-415b-b061-7427a4708b37_ActionId">
    <vt:lpwstr>b623ab38-f04b-421a-b4b5-d26000be537f</vt:lpwstr>
  </property>
  <property fmtid="{D5CDD505-2E9C-101B-9397-08002B2CF9AE}" pid="8" name="MSIP_Label_9b5154d6-21c1-415b-b061-7427a4708b37_ContentBits">
    <vt:lpwstr>1</vt:lpwstr>
  </property>
</Properties>
</file>